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filterPrivacy="1"/>
  <xr:revisionPtr revIDLastSave="0" documentId="13_ncr:1_{93EC6DB7-5937-2B40-B2F1-5DA54432B4E0}" xr6:coauthVersionLast="47" xr6:coauthVersionMax="47" xr10:uidLastSave="{00000000-0000-0000-0000-000000000000}"/>
  <bookViews>
    <workbookView xWindow="0" yWindow="0" windowWidth="28800" windowHeight="15840" xr2:uid="{00000000-000D-0000-FFFF-FFFF00000000}"/>
  </bookViews>
  <sheets>
    <sheet name="Summary and comparison" sheetId="3" r:id="rId1"/>
    <sheet name="Inlet conditions" sheetId="12" r:id="rId2"/>
    <sheet name="T profil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9" i="3" l="1"/>
  <c r="K150" i="3"/>
  <c r="K151" i="3"/>
  <c r="K152" i="3"/>
  <c r="K153" i="3"/>
  <c r="K154" i="3"/>
  <c r="K155" i="3"/>
  <c r="K148" i="3"/>
  <c r="K157" i="3" s="1"/>
  <c r="I149" i="3"/>
  <c r="I150" i="3"/>
  <c r="I151" i="3"/>
  <c r="I152" i="3"/>
  <c r="I153" i="3"/>
  <c r="I154" i="3"/>
  <c r="I155" i="3"/>
  <c r="I148" i="3"/>
  <c r="I157" i="3" s="1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27" i="3"/>
  <c r="K128" i="3"/>
  <c r="K144" i="3" s="1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27" i="3"/>
  <c r="K145" i="3" s="1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27" i="3"/>
  <c r="J145" i="3" s="1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06" i="3"/>
  <c r="I123" i="3" s="1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85" i="3"/>
  <c r="I73" i="3"/>
  <c r="J73" i="3"/>
  <c r="K73" i="3"/>
  <c r="I74" i="3"/>
  <c r="J74" i="3"/>
  <c r="K74" i="3"/>
  <c r="I75" i="3"/>
  <c r="J75" i="3"/>
  <c r="K75" i="3"/>
  <c r="I76" i="3"/>
  <c r="J76" i="3"/>
  <c r="K76" i="3"/>
  <c r="I77" i="3"/>
  <c r="J77" i="3"/>
  <c r="K77" i="3"/>
  <c r="I78" i="3"/>
  <c r="J78" i="3"/>
  <c r="K78" i="3"/>
  <c r="I79" i="3"/>
  <c r="J79" i="3"/>
  <c r="K79" i="3"/>
  <c r="I80" i="3"/>
  <c r="J80" i="3"/>
  <c r="K80" i="3"/>
  <c r="I62" i="3"/>
  <c r="J62" i="3"/>
  <c r="K62" i="3"/>
  <c r="I63" i="3"/>
  <c r="J63" i="3"/>
  <c r="K63" i="3"/>
  <c r="I64" i="3"/>
  <c r="J64" i="3"/>
  <c r="K64" i="3"/>
  <c r="I65" i="3"/>
  <c r="J65" i="3"/>
  <c r="K65" i="3"/>
  <c r="I66" i="3"/>
  <c r="J66" i="3"/>
  <c r="K66" i="3"/>
  <c r="I67" i="3"/>
  <c r="J67" i="3"/>
  <c r="K67" i="3"/>
  <c r="I68" i="3"/>
  <c r="J68" i="3"/>
  <c r="K68" i="3"/>
  <c r="I69" i="3"/>
  <c r="J69" i="3"/>
  <c r="K69" i="3"/>
  <c r="I70" i="3"/>
  <c r="J70" i="3"/>
  <c r="K70" i="3"/>
  <c r="I71" i="3"/>
  <c r="J71" i="3"/>
  <c r="K71" i="3"/>
  <c r="I72" i="3"/>
  <c r="J72" i="3"/>
  <c r="K72" i="3"/>
  <c r="K61" i="3"/>
  <c r="J61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36" i="3"/>
  <c r="I61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K36" i="3"/>
  <c r="J36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11" i="3"/>
  <c r="J21" i="3"/>
  <c r="J11" i="3"/>
  <c r="J12" i="3"/>
  <c r="J13" i="3"/>
  <c r="J14" i="3"/>
  <c r="J15" i="3"/>
  <c r="J16" i="3"/>
  <c r="J17" i="3"/>
  <c r="J18" i="3"/>
  <c r="J19" i="3"/>
  <c r="J20" i="3"/>
  <c r="J22" i="3"/>
  <c r="J23" i="3"/>
  <c r="J24" i="3"/>
  <c r="J25" i="3"/>
  <c r="J26" i="3"/>
  <c r="J27" i="3"/>
  <c r="J28" i="3"/>
  <c r="J29" i="3"/>
  <c r="J30" i="3"/>
  <c r="J3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11" i="3"/>
  <c r="I33" i="3" s="1"/>
  <c r="I144" i="3" l="1"/>
  <c r="K124" i="3"/>
  <c r="I145" i="3"/>
  <c r="I57" i="3"/>
  <c r="J124" i="3"/>
  <c r="K33" i="3"/>
  <c r="I103" i="3"/>
  <c r="J82" i="3"/>
  <c r="J102" i="3"/>
  <c r="I82" i="3"/>
  <c r="J81" i="3"/>
  <c r="J123" i="3"/>
  <c r="K123" i="3"/>
  <c r="I124" i="3"/>
  <c r="J144" i="3"/>
  <c r="K102" i="3"/>
  <c r="I156" i="3"/>
  <c r="K81" i="3"/>
  <c r="K156" i="3"/>
  <c r="I102" i="3"/>
  <c r="K103" i="3"/>
  <c r="J103" i="3"/>
  <c r="I81" i="3"/>
  <c r="K82" i="3"/>
  <c r="K58" i="3"/>
  <c r="J58" i="3"/>
  <c r="J33" i="3"/>
  <c r="J161" i="3" s="1"/>
  <c r="J57" i="3"/>
  <c r="K57" i="3"/>
  <c r="I58" i="3"/>
  <c r="I32" i="3"/>
  <c r="K32" i="3"/>
  <c r="J32" i="3"/>
  <c r="I160" i="3" l="1"/>
  <c r="I161" i="3"/>
  <c r="K160" i="3"/>
  <c r="J160" i="3"/>
  <c r="K161" i="3"/>
</calcChain>
</file>

<file path=xl/sharedStrings.xml><?xml version="1.0" encoding="utf-8"?>
<sst xmlns="http://schemas.openxmlformats.org/spreadsheetml/2006/main" count="339" uniqueCount="60">
  <si>
    <t>H2 ppm MS</t>
  </si>
  <si>
    <t>H2 ppm GC</t>
  </si>
  <si>
    <t>O2 ppm MS</t>
  </si>
  <si>
    <t>H2O ppm MS</t>
  </si>
  <si>
    <t>T(K)</t>
  </si>
  <si>
    <t>nmL/min</t>
  </si>
  <si>
    <t>nL/min</t>
  </si>
  <si>
    <t>T(°C)</t>
  </si>
  <si>
    <t>P (Bar)</t>
  </si>
  <si>
    <t>Tau (s)</t>
  </si>
  <si>
    <t>V (cm3)</t>
  </si>
  <si>
    <t>Q (m3/s)</t>
  </si>
  <si>
    <t>F (mol/s)</t>
  </si>
  <si>
    <t>x NH3</t>
  </si>
  <si>
    <t>xH2</t>
  </si>
  <si>
    <t>x O2</t>
  </si>
  <si>
    <t>x HE</t>
  </si>
  <si>
    <t>F NH3</t>
  </si>
  <si>
    <t>F H2</t>
  </si>
  <si>
    <t>F O2</t>
  </si>
  <si>
    <t>F HE</t>
  </si>
  <si>
    <t>Q NH3</t>
  </si>
  <si>
    <t>Q He+NH3</t>
  </si>
  <si>
    <t>Q He-NH3</t>
  </si>
  <si>
    <t>Q H2</t>
  </si>
  <si>
    <t>Q H2 (CH4)</t>
  </si>
  <si>
    <t>Q O2</t>
  </si>
  <si>
    <t>Q He tot</t>
  </si>
  <si>
    <t>Q He add</t>
  </si>
  <si>
    <t>Inlet conditions</t>
  </si>
  <si>
    <t>(950 Torr)</t>
  </si>
  <si>
    <t>35% of H2 - 65% of NH3</t>
  </si>
  <si>
    <t>50% of H2 - 50% of NH3</t>
  </si>
  <si>
    <t>! Temperatures are in °C</t>
  </si>
  <si>
    <t>Distance / cm</t>
  </si>
  <si>
    <t>Temperature / C</t>
  </si>
  <si>
    <t>21% of H2 - 79% of NH3</t>
  </si>
  <si>
    <t>Q He+H2</t>
  </si>
  <si>
    <t>Q He-NH3-H2</t>
  </si>
  <si>
    <t>66.7% of H2 - 33.3% of NH3</t>
  </si>
  <si>
    <t>ppm NH3</t>
  </si>
  <si>
    <t>ppm H2O</t>
  </si>
  <si>
    <t>ppm N2</t>
  </si>
  <si>
    <t>ppm NO</t>
  </si>
  <si>
    <t>ppm O2</t>
  </si>
  <si>
    <t>ppm H2</t>
  </si>
  <si>
    <t>more logical trend for NO now</t>
  </si>
  <si>
    <t>10% of H2 - 90% of NH3</t>
  </si>
  <si>
    <t>Neat NH3</t>
  </si>
  <si>
    <t>Neat H2</t>
  </si>
  <si>
    <t>66.7% of H2 - 33.3% of NH3*</t>
  </si>
  <si>
    <t>* mole percentage</t>
  </si>
  <si>
    <t>H atom</t>
  </si>
  <si>
    <t>N atom</t>
  </si>
  <si>
    <t>O atom</t>
  </si>
  <si>
    <t>Atom balances</t>
  </si>
  <si>
    <t>Low- and intermediate-temperature ammonia/hydrogen oxidation in a flow reactor: experiments and a wide-range kinetic modeling</t>
  </si>
  <si>
    <t>Flow tube experimental data</t>
  </si>
  <si>
    <t>Tempertaure profiles in the flow tube</t>
  </si>
  <si>
    <t>A. Stagni, S. Arunthanayothin, M. Dehue, O. Herbinet, F. Battin-Leclerc, P. Brequigny, C. Mounaïm-Rousselle, T. Faravelli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</si>
</sst>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/>
    <xf numFmtId="0" fontId="0" fillId="3" borderId="0" xfId="0" applyFill="1"/>
    <xf numFmtId="165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1" fontId="0" fillId="3" borderId="0" xfId="0" applyNumberForma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0" fillId="0" borderId="0" xfId="0" applyNumberFormat="1"/>
    <xf numFmtId="0" fontId="0" fillId="3" borderId="0" xfId="0" applyFill="1" applyAlignment="1">
      <alignment horizontal="center"/>
    </xf>
    <xf numFmtId="0" fontId="6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61"/>
  <sheetViews>
    <sheetView tabSelected="1" zoomScale="85" zoomScaleNormal="85" workbookViewId="0">
      <selection activeCell="K5" sqref="K5"/>
    </sheetView>
  </sheetViews>
  <sheetFormatPr baseColWidth="10" defaultRowHeight="15" x14ac:dyDescent="0.2"/>
  <sheetData>
    <row r="1" spans="1:27" ht="64" customHeight="1" x14ac:dyDescent="0.25">
      <c r="A1" s="19" t="s">
        <v>56</v>
      </c>
      <c r="B1" s="19"/>
      <c r="C1" s="19"/>
      <c r="D1" s="19"/>
      <c r="E1" s="19"/>
      <c r="F1" s="19"/>
      <c r="G1" s="19"/>
    </row>
    <row r="2" spans="1:27" ht="34.5" customHeight="1" x14ac:dyDescent="0.2">
      <c r="A2" s="20" t="s">
        <v>59</v>
      </c>
      <c r="B2" s="20"/>
      <c r="C2" s="20"/>
      <c r="D2" s="20"/>
      <c r="E2" s="20"/>
      <c r="F2" s="20"/>
      <c r="G2" s="20"/>
    </row>
    <row r="4" spans="1:27" x14ac:dyDescent="0.2">
      <c r="A4" s="22" t="s">
        <v>57</v>
      </c>
      <c r="B4" s="22"/>
      <c r="C4" s="22"/>
      <c r="D4" s="22"/>
      <c r="E4" s="22"/>
      <c r="F4" s="22"/>
      <c r="G4" s="22"/>
    </row>
    <row r="9" spans="1:27" x14ac:dyDescent="0.2">
      <c r="A9" s="21" t="s">
        <v>50</v>
      </c>
      <c r="B9" s="21"/>
      <c r="C9" s="21"/>
      <c r="D9" s="21"/>
      <c r="E9" s="21"/>
      <c r="F9" s="21"/>
      <c r="G9" s="21"/>
      <c r="H9" s="4"/>
      <c r="I9" s="18" t="s">
        <v>55</v>
      </c>
      <c r="J9" s="18"/>
      <c r="K9" s="18"/>
      <c r="L9" s="4"/>
      <c r="M9" s="4"/>
      <c r="N9" s="4"/>
      <c r="O9" s="4"/>
      <c r="P9" s="7"/>
      <c r="Q9" s="4"/>
      <c r="R9" s="4"/>
      <c r="S9" s="4"/>
      <c r="T9" s="4"/>
      <c r="U9" s="4"/>
      <c r="V9" s="4"/>
      <c r="W9" s="4"/>
      <c r="Y9" s="4"/>
      <c r="Z9" s="4"/>
      <c r="AA9" s="4"/>
    </row>
    <row r="10" spans="1:27" x14ac:dyDescent="0.2">
      <c r="A10" s="8" t="s">
        <v>4</v>
      </c>
      <c r="B10" s="8" t="s">
        <v>45</v>
      </c>
      <c r="C10" s="8" t="s">
        <v>40</v>
      </c>
      <c r="D10" s="8" t="s">
        <v>44</v>
      </c>
      <c r="E10" s="8" t="s">
        <v>41</v>
      </c>
      <c r="F10" s="8" t="s">
        <v>42</v>
      </c>
      <c r="G10" s="8" t="s">
        <v>43</v>
      </c>
      <c r="H10" s="4"/>
      <c r="I10" s="8" t="s">
        <v>52</v>
      </c>
      <c r="J10" s="14" t="s">
        <v>53</v>
      </c>
      <c r="K10" s="14" t="s">
        <v>54</v>
      </c>
      <c r="L10" s="5"/>
      <c r="M10" s="5"/>
      <c r="N10" s="5"/>
      <c r="O10" s="5"/>
      <c r="P10" s="5"/>
      <c r="Q10" s="4"/>
      <c r="R10" s="5"/>
      <c r="S10" s="5"/>
      <c r="T10" s="4"/>
      <c r="U10" s="4"/>
      <c r="V10" s="5"/>
      <c r="W10" s="5"/>
      <c r="Y10" s="4"/>
      <c r="Z10" s="5"/>
      <c r="AA10" s="5"/>
    </row>
    <row r="11" spans="1:27" x14ac:dyDescent="0.2">
      <c r="A11" s="4">
        <v>873.15</v>
      </c>
      <c r="B11" s="5">
        <v>2003</v>
      </c>
      <c r="C11" s="5">
        <v>1017.1428571428571</v>
      </c>
      <c r="D11" s="5">
        <v>2244.9730700179534</v>
      </c>
      <c r="E11" s="5">
        <v>11.740421455938742</v>
      </c>
      <c r="F11" s="5">
        <v>0.37418045085315121</v>
      </c>
      <c r="G11" s="5">
        <v>0.24363233665559245</v>
      </c>
      <c r="H11" s="4"/>
      <c r="I11" s="1">
        <f>(2*B11+3*C11+2*E11)/(4000+3000)</f>
        <v>1.0115584877629213</v>
      </c>
      <c r="J11" s="1">
        <f>(C11*1+F11*2+G11)/1000</f>
        <v>1.0181348503812189</v>
      </c>
      <c r="K11" s="1">
        <f>(D11*2+E11+G11)/(2*2250)</f>
        <v>1.0004289319618891</v>
      </c>
      <c r="L11" s="5"/>
      <c r="M11" s="5"/>
      <c r="N11" s="5"/>
      <c r="O11" s="5"/>
      <c r="P11" s="5"/>
      <c r="Q11" s="4"/>
      <c r="R11" s="5"/>
      <c r="S11" s="5"/>
      <c r="T11" s="4"/>
      <c r="U11" s="4"/>
      <c r="V11" s="5"/>
      <c r="W11" s="5"/>
      <c r="Y11" s="4"/>
      <c r="Z11" s="5"/>
      <c r="AA11" s="5"/>
    </row>
    <row r="12" spans="1:27" x14ac:dyDescent="0.2">
      <c r="A12" s="4">
        <v>923.15</v>
      </c>
      <c r="B12" s="5">
        <v>1980.682451253482</v>
      </c>
      <c r="C12" s="5">
        <v>1000</v>
      </c>
      <c r="D12" s="5">
        <v>2244.9730700179534</v>
      </c>
      <c r="E12" s="5">
        <v>0</v>
      </c>
      <c r="F12" s="5">
        <v>0.37418045085315121</v>
      </c>
      <c r="G12" s="5">
        <v>0</v>
      </c>
      <c r="H12" s="4"/>
      <c r="I12" s="1">
        <f t="shared" ref="I12:I31" si="0">(2*B12+3*C12+2*E12)/(4000+3000)</f>
        <v>0.99448070035813774</v>
      </c>
      <c r="J12" s="1">
        <f t="shared" ref="J12:J31" si="1">(C12*1+F12*2+G12)/1000</f>
        <v>1.0007483609017063</v>
      </c>
      <c r="K12" s="1">
        <f t="shared" ref="K12:K31" si="2">(D12*2+E12+G12)/(2*2250)</f>
        <v>0.99776580889686817</v>
      </c>
      <c r="L12" s="5"/>
      <c r="M12" s="5"/>
      <c r="N12" s="5"/>
      <c r="O12" s="5"/>
      <c r="P12" s="5"/>
      <c r="Q12" s="4"/>
      <c r="R12" s="5"/>
      <c r="S12" s="5"/>
      <c r="T12" s="4"/>
      <c r="U12" s="4"/>
      <c r="V12" s="5"/>
      <c r="W12" s="5"/>
      <c r="Y12" s="4"/>
      <c r="Z12" s="5"/>
      <c r="AA12" s="5"/>
    </row>
    <row r="13" spans="1:27" x14ac:dyDescent="0.2">
      <c r="A13" s="4">
        <v>973.15</v>
      </c>
      <c r="B13" s="5">
        <v>1969.5236768802226</v>
      </c>
      <c r="C13" s="5">
        <v>988.57142857142867</v>
      </c>
      <c r="D13" s="5">
        <v>2225</v>
      </c>
      <c r="E13" s="5">
        <v>0</v>
      </c>
      <c r="F13" s="5">
        <v>0</v>
      </c>
      <c r="G13" s="5">
        <v>0</v>
      </c>
      <c r="H13" s="4"/>
      <c r="I13" s="1">
        <f t="shared" si="0"/>
        <v>0.98639451992496163</v>
      </c>
      <c r="J13" s="1">
        <f t="shared" si="1"/>
        <v>0.98857142857142866</v>
      </c>
      <c r="K13" s="1">
        <f t="shared" si="2"/>
        <v>0.98888888888888893</v>
      </c>
      <c r="L13" s="5"/>
      <c r="M13" s="5"/>
      <c r="N13" s="5"/>
      <c r="O13" s="5"/>
      <c r="P13" s="5"/>
      <c r="Q13" s="4"/>
      <c r="R13" s="5"/>
      <c r="S13" s="5"/>
      <c r="T13" s="4"/>
      <c r="U13" s="4"/>
      <c r="V13" s="5"/>
      <c r="W13" s="5"/>
      <c r="Y13" s="4"/>
      <c r="Z13" s="5"/>
      <c r="AA13" s="5"/>
    </row>
    <row r="14" spans="1:27" x14ac:dyDescent="0.2">
      <c r="A14" s="4">
        <v>998.15</v>
      </c>
      <c r="B14" s="5">
        <v>1913.7298050139275</v>
      </c>
      <c r="C14" s="5">
        <v>988.57142857142867</v>
      </c>
      <c r="D14" s="5">
        <v>2185.0538599640936</v>
      </c>
      <c r="E14" s="5">
        <v>33.544061302682046</v>
      </c>
      <c r="F14" s="5">
        <v>1.4967218034125804</v>
      </c>
      <c r="G14" s="5">
        <v>1.8272425249169413</v>
      </c>
      <c r="H14" s="4"/>
      <c r="I14" s="1">
        <f t="shared" si="0"/>
        <v>0.98003743119250075</v>
      </c>
      <c r="J14" s="1">
        <f t="shared" si="1"/>
        <v>0.99339211470317079</v>
      </c>
      <c r="K14" s="1">
        <f t="shared" si="2"/>
        <v>0.97899533861239696</v>
      </c>
      <c r="L14" s="5"/>
      <c r="M14" s="5"/>
      <c r="N14" s="5"/>
      <c r="O14" s="5"/>
      <c r="P14" s="5"/>
      <c r="Q14" s="4"/>
      <c r="R14" s="5"/>
      <c r="S14" s="5"/>
      <c r="T14" s="4"/>
      <c r="U14" s="4"/>
      <c r="V14" s="5"/>
      <c r="W14" s="5"/>
      <c r="Y14" s="4"/>
      <c r="Z14" s="5"/>
      <c r="AA14" s="5"/>
    </row>
    <row r="15" spans="1:27" x14ac:dyDescent="0.2">
      <c r="A15" s="4">
        <v>1023.15</v>
      </c>
      <c r="B15" s="5">
        <v>1712.8718662952647</v>
      </c>
      <c r="C15" s="5">
        <v>908.57142857142821</v>
      </c>
      <c r="D15" s="5">
        <v>2037.253141831239</v>
      </c>
      <c r="E15" s="5">
        <v>256.61206896551715</v>
      </c>
      <c r="F15" s="5">
        <v>20.579924796922988</v>
      </c>
      <c r="G15" s="5">
        <v>5.1162790697674412</v>
      </c>
      <c r="H15" s="4"/>
      <c r="I15" s="1">
        <f t="shared" si="0"/>
        <v>0.95209745089083542</v>
      </c>
      <c r="J15" s="1">
        <f t="shared" si="1"/>
        <v>0.95484755723504156</v>
      </c>
      <c r="K15" s="1">
        <f t="shared" si="2"/>
        <v>0.96360769593283602</v>
      </c>
      <c r="L15" s="5"/>
      <c r="M15" s="5"/>
      <c r="N15" s="5"/>
      <c r="O15" s="5"/>
      <c r="P15" s="5"/>
      <c r="Q15" s="4"/>
      <c r="R15" s="5"/>
      <c r="S15" s="5"/>
      <c r="T15" s="4"/>
      <c r="U15" s="4"/>
      <c r="V15" s="5"/>
      <c r="W15" s="5"/>
      <c r="Y15" s="4"/>
      <c r="Z15" s="5"/>
      <c r="AA15" s="5"/>
    </row>
    <row r="16" spans="1:27" x14ac:dyDescent="0.2">
      <c r="A16" s="4">
        <v>1048.1500000000001</v>
      </c>
      <c r="B16" s="5">
        <v>1523.1727019498608</v>
      </c>
      <c r="C16" s="5">
        <v>795.42857142857133</v>
      </c>
      <c r="D16" s="5">
        <v>1865.48473967684</v>
      </c>
      <c r="E16" s="5">
        <v>550.12260536398469</v>
      </c>
      <c r="F16" s="5">
        <v>61.739774390768936</v>
      </c>
      <c r="G16" s="5">
        <v>5.9689922480620128</v>
      </c>
      <c r="H16" s="4"/>
      <c r="I16" s="1">
        <f t="shared" si="0"/>
        <v>0.93326804698762922</v>
      </c>
      <c r="J16" s="1">
        <f t="shared" si="1"/>
        <v>0.92487711245817128</v>
      </c>
      <c r="K16" s="1">
        <f t="shared" si="2"/>
        <v>0.9526802393257171</v>
      </c>
      <c r="L16" s="5"/>
      <c r="M16" s="5"/>
      <c r="N16" s="5"/>
      <c r="O16" s="5"/>
      <c r="P16" s="5"/>
      <c r="Q16" s="4"/>
      <c r="R16" s="5"/>
      <c r="S16" s="5"/>
      <c r="T16" s="4"/>
      <c r="U16" s="4"/>
      <c r="V16" s="5"/>
      <c r="W16" s="5"/>
      <c r="Y16" s="4"/>
      <c r="Z16" s="5"/>
      <c r="AA16" s="5"/>
    </row>
    <row r="17" spans="1:27" x14ac:dyDescent="0.2">
      <c r="A17" s="4">
        <v>1073.1500000000001</v>
      </c>
      <c r="B17" s="5">
        <v>1288.8384401114206</v>
      </c>
      <c r="C17" s="5">
        <v>594.28571428571399</v>
      </c>
      <c r="D17" s="5">
        <v>1625.8078994614007</v>
      </c>
      <c r="E17" s="5">
        <v>969.42337164750938</v>
      </c>
      <c r="F17" s="5">
        <v>136.57586456139802</v>
      </c>
      <c r="G17" s="5">
        <v>6.4562569213731988</v>
      </c>
      <c r="H17" s="4"/>
      <c r="I17" s="1">
        <f t="shared" si="0"/>
        <v>0.8999115380535716</v>
      </c>
      <c r="J17" s="1">
        <f t="shared" si="1"/>
        <v>0.87389370032988323</v>
      </c>
      <c r="K17" s="1">
        <f t="shared" si="2"/>
        <v>0.9394434283314852</v>
      </c>
      <c r="L17" s="5"/>
      <c r="M17" s="5"/>
      <c r="N17" s="5"/>
      <c r="O17" s="5"/>
      <c r="P17" s="5"/>
      <c r="Q17" s="4"/>
      <c r="R17" s="5"/>
      <c r="S17" s="5"/>
      <c r="T17" s="4"/>
      <c r="U17" s="4"/>
      <c r="V17" s="5"/>
      <c r="W17" s="5"/>
      <c r="Y17" s="4"/>
      <c r="Z17" s="5"/>
      <c r="AA17" s="5"/>
    </row>
    <row r="18" spans="1:27" x14ac:dyDescent="0.2">
      <c r="A18" s="4">
        <v>1123.1500000000001</v>
      </c>
      <c r="B18" s="5">
        <v>619.31197771587733</v>
      </c>
      <c r="C18" s="5">
        <v>34.285714285714164</v>
      </c>
      <c r="D18" s="5">
        <v>866.83123877917433</v>
      </c>
      <c r="E18" s="5">
        <v>2395.045977011494</v>
      </c>
      <c r="F18" s="5">
        <v>379.79315761594245</v>
      </c>
      <c r="G18" s="5">
        <v>13.765227021040975</v>
      </c>
      <c r="H18" s="4"/>
      <c r="I18" s="1">
        <f t="shared" si="0"/>
        <v>0.87593900747312647</v>
      </c>
      <c r="J18" s="1">
        <f t="shared" si="1"/>
        <v>0.80763725653864005</v>
      </c>
      <c r="K18" s="1">
        <f t="shared" si="2"/>
        <v>0.92054970702019634</v>
      </c>
      <c r="L18" s="5"/>
      <c r="M18" s="5"/>
      <c r="N18" s="5"/>
      <c r="O18" s="5"/>
      <c r="P18" s="5"/>
      <c r="Q18" s="4"/>
      <c r="R18" s="5"/>
      <c r="S18" s="5"/>
      <c r="T18" s="4"/>
      <c r="U18" s="4"/>
      <c r="V18" s="5"/>
      <c r="W18" s="5"/>
      <c r="Y18" s="4"/>
      <c r="Z18" s="5"/>
      <c r="AA18" s="5"/>
    </row>
    <row r="19" spans="1:27" x14ac:dyDescent="0.2">
      <c r="A19" s="4">
        <v>1173.1500000000001</v>
      </c>
      <c r="B19" s="5">
        <v>13.390529247910866</v>
      </c>
      <c r="C19" s="5">
        <v>0</v>
      </c>
      <c r="D19" s="5">
        <v>407.45062836624783</v>
      </c>
      <c r="E19" s="5">
        <v>3367.8237547892718</v>
      </c>
      <c r="F19" s="5">
        <v>454.62924778657145</v>
      </c>
      <c r="G19" s="5">
        <v>71.018826135105201</v>
      </c>
      <c r="H19" s="4"/>
      <c r="I19" s="1">
        <f t="shared" si="0"/>
        <v>0.96606122401062355</v>
      </c>
      <c r="J19" s="1">
        <f t="shared" si="1"/>
        <v>0.98027732170824811</v>
      </c>
      <c r="K19" s="1">
        <f t="shared" si="2"/>
        <v>0.94527640836819393</v>
      </c>
      <c r="L19" s="5"/>
      <c r="M19" s="5"/>
      <c r="N19" s="5"/>
      <c r="O19" s="5"/>
      <c r="P19" s="5"/>
      <c r="Q19" s="4"/>
      <c r="R19" s="5"/>
      <c r="S19" s="5"/>
      <c r="T19" s="4"/>
      <c r="U19" s="4"/>
      <c r="V19" s="5"/>
      <c r="W19" s="5"/>
      <c r="Y19" s="4"/>
      <c r="Z19" s="5"/>
      <c r="AA19" s="5"/>
    </row>
    <row r="20" spans="1:27" x14ac:dyDescent="0.2">
      <c r="A20" s="4">
        <v>1223.1500000000001</v>
      </c>
      <c r="B20" s="5">
        <v>4.4635097493036273</v>
      </c>
      <c r="C20" s="5">
        <v>0</v>
      </c>
      <c r="D20" s="5">
        <v>393.46947935368047</v>
      </c>
      <c r="E20" s="5">
        <v>3401.3678160919535</v>
      </c>
      <c r="F20" s="5">
        <v>449.01654102377415</v>
      </c>
      <c r="G20" s="5">
        <v>84.418604651162823</v>
      </c>
      <c r="H20" s="4"/>
      <c r="I20" s="1">
        <f t="shared" si="0"/>
        <v>0.97309466452607352</v>
      </c>
      <c r="J20" s="1">
        <f t="shared" si="1"/>
        <v>0.98245168669871108</v>
      </c>
      <c r="K20" s="1">
        <f t="shared" si="2"/>
        <v>0.94949452876677287</v>
      </c>
      <c r="L20" s="5"/>
      <c r="M20" s="5"/>
      <c r="N20" s="5"/>
      <c r="O20" s="5"/>
      <c r="P20" s="5"/>
      <c r="Q20" s="4"/>
      <c r="R20" s="5"/>
      <c r="S20" s="5"/>
      <c r="T20" s="4"/>
      <c r="U20" s="4"/>
      <c r="V20" s="5"/>
      <c r="W20" s="5"/>
      <c r="Y20" s="4"/>
      <c r="Z20" s="5"/>
      <c r="AA20" s="5"/>
    </row>
    <row r="21" spans="1:27" x14ac:dyDescent="0.2">
      <c r="A21" s="4">
        <v>1273.1500000000001</v>
      </c>
      <c r="B21" s="5">
        <v>1.1158774373259086</v>
      </c>
      <c r="C21" s="5">
        <v>0</v>
      </c>
      <c r="D21" s="5">
        <v>389.47486535008977</v>
      </c>
      <c r="E21" s="5">
        <v>3468.4559386973183</v>
      </c>
      <c r="F21" s="5">
        <v>437.79112749817989</v>
      </c>
      <c r="G21" s="5">
        <v>105.12735326688818</v>
      </c>
      <c r="H21" s="4"/>
      <c r="I21" s="1">
        <f t="shared" si="0"/>
        <v>0.99130623318132682</v>
      </c>
      <c r="J21" s="1">
        <f>(C21*1+F21*2+G21)/1000</f>
        <v>0.98070960826324793</v>
      </c>
      <c r="K21" s="1">
        <f t="shared" si="2"/>
        <v>0.96722956059208587</v>
      </c>
      <c r="L21" s="5"/>
      <c r="M21" s="5"/>
      <c r="N21" s="5"/>
      <c r="O21" s="5"/>
      <c r="P21" s="5"/>
      <c r="Q21" s="4"/>
      <c r="R21" s="5"/>
      <c r="S21" s="5"/>
      <c r="T21" s="4"/>
      <c r="U21" s="4"/>
      <c r="V21" s="5"/>
      <c r="W21" s="5"/>
      <c r="Y21" s="4"/>
      <c r="Z21" s="5"/>
      <c r="AA21" s="5"/>
    </row>
    <row r="22" spans="1:27" x14ac:dyDescent="0.2">
      <c r="A22" s="4">
        <v>1323.15</v>
      </c>
      <c r="B22" s="5">
        <v>3.3476323119777183</v>
      </c>
      <c r="C22" s="5">
        <v>0</v>
      </c>
      <c r="D22" s="5">
        <v>383.48294434470387</v>
      </c>
      <c r="E22" s="5">
        <v>3502</v>
      </c>
      <c r="F22" s="5">
        <v>439.66202975244568</v>
      </c>
      <c r="G22" s="5">
        <v>110</v>
      </c>
      <c r="H22" s="4"/>
      <c r="I22" s="1">
        <f t="shared" si="0"/>
        <v>1.0015278949462794</v>
      </c>
      <c r="J22" s="1">
        <f t="shared" si="1"/>
        <v>0.98932405950489133</v>
      </c>
      <c r="K22" s="1">
        <f t="shared" si="2"/>
        <v>0.97310353081986833</v>
      </c>
      <c r="L22" s="5"/>
      <c r="M22" s="5"/>
      <c r="N22" s="5"/>
      <c r="O22" s="5"/>
      <c r="P22" s="5"/>
      <c r="Q22" s="4"/>
      <c r="R22" s="5"/>
      <c r="S22" s="5"/>
      <c r="T22" s="4"/>
      <c r="U22" s="4"/>
      <c r="V22" s="5"/>
      <c r="W22" s="5"/>
      <c r="Y22" s="4"/>
      <c r="Z22" s="5"/>
      <c r="AA22" s="5"/>
    </row>
    <row r="23" spans="1:27" x14ac:dyDescent="0.2">
      <c r="A23" s="4">
        <v>1373.15</v>
      </c>
      <c r="B23" s="5">
        <v>0</v>
      </c>
      <c r="C23" s="5">
        <v>0</v>
      </c>
      <c r="D23" s="5">
        <v>375.49371633752253</v>
      </c>
      <c r="E23" s="5">
        <v>3418.139846743295</v>
      </c>
      <c r="F23" s="5">
        <v>434.04932298964849</v>
      </c>
      <c r="G23" s="5">
        <v>108.78183831672204</v>
      </c>
      <c r="H23" s="4"/>
      <c r="I23" s="1">
        <f t="shared" si="0"/>
        <v>0.97661138478379861</v>
      </c>
      <c r="J23" s="1">
        <f t="shared" si="1"/>
        <v>0.97688048429601904</v>
      </c>
      <c r="K23" s="1">
        <f t="shared" si="2"/>
        <v>0.95064647060779173</v>
      </c>
      <c r="L23" s="5"/>
      <c r="M23" s="5"/>
      <c r="N23" s="5"/>
      <c r="O23" s="5"/>
      <c r="P23" s="5"/>
      <c r="Q23" s="4"/>
      <c r="R23" s="5"/>
      <c r="S23" s="5"/>
      <c r="T23" s="4"/>
      <c r="U23" s="4"/>
      <c r="V23" s="5"/>
      <c r="W23" s="5"/>
      <c r="Y23" s="4"/>
      <c r="Z23" s="5"/>
      <c r="AA23" s="5"/>
    </row>
    <row r="24" spans="1:27" x14ac:dyDescent="0.2">
      <c r="A24" s="4">
        <v>1423.15</v>
      </c>
      <c r="B24" s="5">
        <v>0</v>
      </c>
      <c r="C24" s="5">
        <v>0</v>
      </c>
      <c r="D24" s="5">
        <v>383.48294434470387</v>
      </c>
      <c r="E24" s="5">
        <v>3502</v>
      </c>
      <c r="F24" s="5">
        <v>443.40383426097713</v>
      </c>
      <c r="G24" s="5">
        <v>110</v>
      </c>
      <c r="H24" s="4"/>
      <c r="I24" s="1">
        <f t="shared" si="0"/>
        <v>1.0005714285714287</v>
      </c>
      <c r="J24" s="1">
        <f t="shared" si="1"/>
        <v>0.99680766852195424</v>
      </c>
      <c r="K24" s="1">
        <f t="shared" si="2"/>
        <v>0.97310353081986833</v>
      </c>
      <c r="L24" s="5"/>
      <c r="M24" s="5"/>
      <c r="N24" s="5"/>
      <c r="O24" s="5"/>
      <c r="P24" s="5"/>
      <c r="Q24" s="4"/>
      <c r="R24" s="5"/>
      <c r="S24" s="5"/>
      <c r="T24" s="4"/>
      <c r="U24" s="4"/>
      <c r="V24" s="5"/>
      <c r="W24" s="5"/>
      <c r="Y24" s="4"/>
      <c r="Z24" s="5"/>
      <c r="AA24" s="5"/>
    </row>
    <row r="25" spans="1:27" x14ac:dyDescent="0.2">
      <c r="A25" s="4">
        <v>1473.15</v>
      </c>
      <c r="B25" s="5">
        <v>0</v>
      </c>
      <c r="C25" s="5">
        <v>0</v>
      </c>
      <c r="D25" s="5">
        <v>387.47755834829445</v>
      </c>
      <c r="E25" s="5">
        <v>3502</v>
      </c>
      <c r="F25" s="5">
        <v>449.01654102377415</v>
      </c>
      <c r="G25" s="5">
        <v>110</v>
      </c>
      <c r="H25" s="4"/>
      <c r="I25" s="1">
        <f t="shared" si="0"/>
        <v>1.0005714285714287</v>
      </c>
      <c r="J25" s="1">
        <f t="shared" si="1"/>
        <v>1.0080330820475483</v>
      </c>
      <c r="K25" s="1">
        <f t="shared" si="2"/>
        <v>0.97487891482146405</v>
      </c>
      <c r="L25" s="5"/>
      <c r="M25" s="5"/>
      <c r="N25" s="5"/>
      <c r="O25" s="5"/>
      <c r="P25" s="5"/>
      <c r="Q25" s="4"/>
      <c r="R25" s="5"/>
      <c r="S25" s="5"/>
      <c r="T25" s="4"/>
      <c r="U25" s="4"/>
      <c r="V25" s="5"/>
      <c r="W25" s="5"/>
      <c r="Y25" s="4"/>
      <c r="Z25" s="5"/>
      <c r="AA25" s="5"/>
    </row>
    <row r="26" spans="1:27" x14ac:dyDescent="0.2">
      <c r="A26" s="4">
        <v>1523.15</v>
      </c>
      <c r="B26" s="5">
        <v>0</v>
      </c>
      <c r="C26" s="5">
        <v>0</v>
      </c>
      <c r="D26" s="5">
        <v>398.52357320099259</v>
      </c>
      <c r="E26" s="5">
        <v>3502</v>
      </c>
      <c r="F26" s="5">
        <v>452.62857142857143</v>
      </c>
      <c r="G26" s="5">
        <v>110.83018867924528</v>
      </c>
      <c r="H26" s="4"/>
      <c r="I26" s="1">
        <f t="shared" si="0"/>
        <v>1.0005714285714287</v>
      </c>
      <c r="J26" s="1">
        <f t="shared" si="1"/>
        <v>1.0160873315363881</v>
      </c>
      <c r="K26" s="1">
        <f t="shared" si="2"/>
        <v>0.97997274112916222</v>
      </c>
      <c r="L26" s="5"/>
      <c r="M26" s="5"/>
      <c r="N26" s="5"/>
      <c r="O26" s="5"/>
      <c r="P26" s="5"/>
      <c r="Q26" s="4"/>
      <c r="R26" s="5"/>
      <c r="S26" s="5"/>
      <c r="T26" s="4"/>
      <c r="U26" s="4"/>
      <c r="V26" s="5"/>
      <c r="W26" s="5"/>
      <c r="Y26" s="4"/>
      <c r="Z26" s="5"/>
      <c r="AA26" s="5"/>
    </row>
    <row r="27" spans="1:27" x14ac:dyDescent="0.2">
      <c r="A27" s="4">
        <v>1573.15</v>
      </c>
      <c r="B27" s="5">
        <v>0</v>
      </c>
      <c r="C27" s="5">
        <v>0</v>
      </c>
      <c r="D27" s="5">
        <v>398.52357320099259</v>
      </c>
      <c r="E27" s="5">
        <v>3502</v>
      </c>
      <c r="F27" s="5">
        <v>450.93333333333328</v>
      </c>
      <c r="G27" s="5">
        <v>110.41509433962264</v>
      </c>
      <c r="H27" s="4"/>
      <c r="I27" s="1">
        <f t="shared" si="0"/>
        <v>1.0005714285714287</v>
      </c>
      <c r="J27" s="1">
        <f t="shared" si="1"/>
        <v>1.0122817610062893</v>
      </c>
      <c r="K27" s="1">
        <f t="shared" si="2"/>
        <v>0.97988049794257936</v>
      </c>
      <c r="L27" s="5"/>
      <c r="M27" s="5"/>
      <c r="N27" s="5"/>
      <c r="O27" s="5"/>
      <c r="P27" s="5"/>
      <c r="Q27" s="4"/>
      <c r="R27" s="5"/>
      <c r="S27" s="5"/>
      <c r="T27" s="4"/>
      <c r="U27" s="4"/>
      <c r="V27" s="5"/>
      <c r="W27" s="5"/>
      <c r="Y27" s="4"/>
      <c r="Z27" s="5"/>
      <c r="AA27" s="5"/>
    </row>
    <row r="28" spans="1:27" x14ac:dyDescent="0.2">
      <c r="A28" s="4">
        <v>1623.15</v>
      </c>
      <c r="B28" s="5">
        <v>0</v>
      </c>
      <c r="C28" s="5">
        <v>0</v>
      </c>
      <c r="D28" s="5">
        <v>393.7220843672456</v>
      </c>
      <c r="E28" s="5">
        <v>3502</v>
      </c>
      <c r="F28" s="5">
        <v>449.23809523809524</v>
      </c>
      <c r="G28" s="5">
        <v>110</v>
      </c>
      <c r="H28" s="4"/>
      <c r="I28" s="1">
        <f t="shared" si="0"/>
        <v>1.0005714285714287</v>
      </c>
      <c r="J28" s="1">
        <f t="shared" si="1"/>
        <v>1.0084761904761905</v>
      </c>
      <c r="K28" s="1">
        <f t="shared" si="2"/>
        <v>0.97765425971877595</v>
      </c>
      <c r="L28" s="5"/>
      <c r="M28" s="5"/>
      <c r="N28" s="5"/>
      <c r="O28" s="5"/>
      <c r="P28" s="5"/>
      <c r="Q28" s="4"/>
      <c r="R28" s="5"/>
      <c r="S28" s="5"/>
      <c r="T28" s="4"/>
      <c r="U28" s="4"/>
      <c r="V28" s="5"/>
      <c r="W28" s="5"/>
      <c r="Y28" s="4"/>
      <c r="Z28" s="5"/>
      <c r="AA28" s="5"/>
    </row>
    <row r="29" spans="1:27" x14ac:dyDescent="0.2">
      <c r="A29" s="4">
        <v>1673.15</v>
      </c>
      <c r="B29" s="5">
        <v>0</v>
      </c>
      <c r="C29" s="5">
        <v>0</v>
      </c>
      <c r="D29" s="5">
        <v>386.03970223325064</v>
      </c>
      <c r="E29" s="5">
        <v>3502</v>
      </c>
      <c r="F29" s="5">
        <v>449.23809523809524</v>
      </c>
      <c r="G29" s="5">
        <v>110</v>
      </c>
      <c r="H29" s="4"/>
      <c r="I29" s="1">
        <f t="shared" si="0"/>
        <v>1.0005714285714287</v>
      </c>
      <c r="J29" s="1">
        <f t="shared" si="1"/>
        <v>1.0084761904761905</v>
      </c>
      <c r="K29" s="1">
        <f t="shared" si="2"/>
        <v>0.97423986765922266</v>
      </c>
      <c r="L29" s="5"/>
      <c r="M29" s="5"/>
      <c r="N29" s="5"/>
      <c r="O29" s="5"/>
      <c r="P29" s="5"/>
      <c r="Q29" s="4"/>
      <c r="R29" s="5"/>
      <c r="S29" s="5"/>
      <c r="T29" s="4"/>
      <c r="U29" s="4"/>
      <c r="V29" s="5"/>
      <c r="W29" s="5"/>
      <c r="Y29" s="4"/>
      <c r="Z29" s="5"/>
      <c r="AA29" s="5"/>
    </row>
    <row r="30" spans="1:27" x14ac:dyDescent="0.2">
      <c r="A30" s="4">
        <v>1723.15</v>
      </c>
      <c r="B30" s="5">
        <v>0</v>
      </c>
      <c r="C30" s="5">
        <v>0</v>
      </c>
      <c r="D30" s="5">
        <v>390.84119106699745</v>
      </c>
      <c r="E30" s="5">
        <v>3479.646808510638</v>
      </c>
      <c r="F30" s="5">
        <v>445</v>
      </c>
      <c r="G30" s="5">
        <v>108.9622641509434</v>
      </c>
      <c r="H30" s="4"/>
      <c r="I30" s="1">
        <f t="shared" si="0"/>
        <v>0.99418480243161089</v>
      </c>
      <c r="J30" s="1">
        <f t="shared" si="1"/>
        <v>0.99896226415094336</v>
      </c>
      <c r="K30" s="1">
        <f t="shared" si="2"/>
        <v>0.97117587884346135</v>
      </c>
      <c r="L30" s="5"/>
      <c r="M30" s="5"/>
      <c r="N30" s="5"/>
      <c r="O30" s="5"/>
      <c r="P30" s="5"/>
      <c r="Q30" s="4"/>
      <c r="R30" s="5"/>
      <c r="S30" s="5"/>
      <c r="T30" s="4"/>
      <c r="U30" s="4"/>
      <c r="V30" s="5"/>
      <c r="W30" s="5"/>
      <c r="Y30" s="4"/>
      <c r="Z30" s="5"/>
      <c r="AA30" s="5"/>
    </row>
    <row r="31" spans="1:27" x14ac:dyDescent="0.2">
      <c r="A31" s="4">
        <v>1773.15</v>
      </c>
      <c r="B31" s="5">
        <v>0</v>
      </c>
      <c r="C31" s="5">
        <v>0</v>
      </c>
      <c r="D31" s="5">
        <v>398.52357320099259</v>
      </c>
      <c r="E31" s="5">
        <v>3427.4893617021276</v>
      </c>
      <c r="F31" s="5">
        <v>445</v>
      </c>
      <c r="G31" s="5">
        <v>108.9622641509434</v>
      </c>
      <c r="H31" s="4"/>
      <c r="I31" s="1">
        <f t="shared" si="0"/>
        <v>0.97928267477203645</v>
      </c>
      <c r="J31" s="1">
        <f t="shared" si="1"/>
        <v>0.99896226415094336</v>
      </c>
      <c r="K31" s="1">
        <f t="shared" si="2"/>
        <v>0.96299972716779014</v>
      </c>
      <c r="L31" s="5"/>
      <c r="M31" s="5"/>
      <c r="N31" s="5"/>
      <c r="O31" s="5"/>
      <c r="P31" s="5"/>
      <c r="Q31" s="4"/>
      <c r="R31" s="5"/>
      <c r="S31" s="5"/>
      <c r="T31" s="4"/>
      <c r="U31" s="4"/>
      <c r="V31" s="5"/>
      <c r="W31" s="5"/>
      <c r="Y31" s="4"/>
      <c r="Z31" s="5"/>
      <c r="AA31" s="5"/>
    </row>
    <row r="32" spans="1:27" x14ac:dyDescent="0.2">
      <c r="A32" s="13" t="s">
        <v>51</v>
      </c>
      <c r="B32" s="5"/>
      <c r="C32" s="5"/>
      <c r="D32" s="5"/>
      <c r="E32" s="5"/>
      <c r="F32" s="5"/>
      <c r="G32" s="5"/>
      <c r="H32" s="4"/>
      <c r="I32" s="16">
        <f>AVERAGE(I11:I31)</f>
        <v>0.97710403012971458</v>
      </c>
      <c r="J32" s="16">
        <f t="shared" ref="J32:K32" si="3">AVERAGE(J11:J31)</f>
        <v>0.97713487114080133</v>
      </c>
      <c r="K32" s="16">
        <f t="shared" si="3"/>
        <v>0.96771504553463406</v>
      </c>
      <c r="L32" s="5"/>
      <c r="M32" s="5"/>
      <c r="N32" s="5"/>
      <c r="O32" s="5"/>
      <c r="P32" s="5"/>
      <c r="Q32" s="4"/>
      <c r="R32" s="5"/>
      <c r="S32" s="5"/>
      <c r="T32" s="4"/>
      <c r="U32" s="4"/>
      <c r="V32" s="5"/>
      <c r="W32" s="5"/>
      <c r="Y32" s="4"/>
      <c r="Z32" s="5"/>
      <c r="AA32" s="5"/>
    </row>
    <row r="33" spans="1:27" x14ac:dyDescent="0.2">
      <c r="B33" s="4"/>
      <c r="C33" s="4"/>
      <c r="D33" s="4"/>
      <c r="E33" s="4"/>
      <c r="F33" s="4"/>
      <c r="G33" s="4"/>
      <c r="H33" s="4"/>
      <c r="I33" s="16">
        <f>STDEV(I11:I31)</f>
        <v>3.5257086140558051E-2</v>
      </c>
      <c r="J33" s="16">
        <f t="shared" ref="J33:K33" si="4">STDEV(J11:J31)</f>
        <v>5.121560939475471E-2</v>
      </c>
      <c r="K33" s="16">
        <f t="shared" si="4"/>
        <v>1.9398271841653811E-2</v>
      </c>
      <c r="L33" s="5"/>
      <c r="M33" s="5"/>
      <c r="N33" s="5"/>
      <c r="O33" s="5"/>
      <c r="P33" s="5"/>
      <c r="Q33" s="4"/>
      <c r="R33" s="5"/>
      <c r="S33" s="5"/>
      <c r="T33" s="4"/>
      <c r="U33" s="4"/>
      <c r="V33" s="5"/>
      <c r="W33" s="5"/>
      <c r="Y33" s="4"/>
      <c r="Z33" s="5"/>
      <c r="AA33" s="5"/>
    </row>
    <row r="34" spans="1:27" x14ac:dyDescent="0.2">
      <c r="A34" s="21" t="s">
        <v>32</v>
      </c>
      <c r="B34" s="21"/>
      <c r="C34" s="21"/>
      <c r="D34" s="21"/>
      <c r="E34" s="21"/>
      <c r="F34" s="21"/>
      <c r="G34" s="21"/>
      <c r="H34" s="4"/>
      <c r="I34" s="4"/>
      <c r="J34" s="5"/>
      <c r="K34" s="5"/>
      <c r="L34" s="5"/>
      <c r="M34" s="5"/>
      <c r="N34" s="5"/>
      <c r="O34" s="5"/>
      <c r="P34" s="5"/>
      <c r="Q34" s="4"/>
      <c r="R34" s="5"/>
      <c r="S34" s="5"/>
      <c r="T34" s="4"/>
      <c r="U34" s="4"/>
      <c r="V34" s="5"/>
      <c r="W34" s="5"/>
      <c r="Y34" s="4"/>
      <c r="Z34" s="5"/>
      <c r="AA34" s="5"/>
    </row>
    <row r="35" spans="1:27" x14ac:dyDescent="0.2">
      <c r="A35" s="10" t="s">
        <v>4</v>
      </c>
      <c r="B35" s="8" t="s">
        <v>40</v>
      </c>
      <c r="C35" s="8" t="s">
        <v>41</v>
      </c>
      <c r="D35" s="8" t="s">
        <v>42</v>
      </c>
      <c r="E35" s="8" t="s">
        <v>43</v>
      </c>
      <c r="F35" s="8" t="s">
        <v>44</v>
      </c>
      <c r="G35" s="8" t="s">
        <v>45</v>
      </c>
      <c r="H35" s="4"/>
      <c r="I35" s="8" t="s">
        <v>52</v>
      </c>
      <c r="J35" s="14" t="s">
        <v>53</v>
      </c>
      <c r="K35" s="14" t="s">
        <v>54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7" x14ac:dyDescent="0.2">
      <c r="A36" s="4">
        <v>873.15</v>
      </c>
      <c r="B36" s="5">
        <v>1002</v>
      </c>
      <c r="C36" s="5">
        <v>0</v>
      </c>
      <c r="D36" s="5">
        <v>0</v>
      </c>
      <c r="E36" s="5">
        <v>0.54307877903714519</v>
      </c>
      <c r="F36" s="5">
        <v>1776.01585728444</v>
      </c>
      <c r="G36" s="5">
        <v>1015.3948339483395</v>
      </c>
      <c r="I36" s="1">
        <f>(3*B36+2*G36+2*C36)/(3000+2000)</f>
        <v>1.0073579335793359</v>
      </c>
      <c r="J36" s="1">
        <f>(B36*1+D36*2+E36)/1000</f>
        <v>1.0025430787790373</v>
      </c>
      <c r="K36" s="1">
        <f>(F36*2+E36+C36)/(2*1750)</f>
        <v>1.0150213695279762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7" x14ac:dyDescent="0.2">
      <c r="A37" s="4">
        <v>923.15</v>
      </c>
      <c r="B37" s="5">
        <v>1002</v>
      </c>
      <c r="C37" s="5">
        <v>2.8903002309469095</v>
      </c>
      <c r="D37" s="5">
        <v>0</v>
      </c>
      <c r="E37" s="5">
        <v>0.32584726742228709</v>
      </c>
      <c r="F37" s="5">
        <v>1750</v>
      </c>
      <c r="G37" s="5">
        <v>997</v>
      </c>
      <c r="I37" s="1">
        <f t="shared" ref="I37:I56" si="5">(3*B37+2*G37+2*C37)/(3000+2000)</f>
        <v>1.0011561200923789</v>
      </c>
      <c r="J37" s="1">
        <f t="shared" ref="J37:J56" si="6">(B37*1+D37*2+E37)/1000</f>
        <v>1.0023258472674224</v>
      </c>
      <c r="K37" s="1">
        <f t="shared" ref="K37:K56" si="7">(F37*2+E37+C37)/(2*1750)</f>
        <v>1.0009188992852485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7" x14ac:dyDescent="0.2">
      <c r="A38" s="4">
        <v>973.15</v>
      </c>
      <c r="B38" s="5">
        <v>979.79501385041533</v>
      </c>
      <c r="C38" s="5">
        <v>21.677251732101613</v>
      </c>
      <c r="D38" s="5">
        <v>0</v>
      </c>
      <c r="E38" s="5">
        <v>0</v>
      </c>
      <c r="F38" s="5">
        <v>1706.6402378592666</v>
      </c>
      <c r="G38" s="5">
        <v>978.60516605166049</v>
      </c>
      <c r="I38" s="1">
        <f t="shared" si="5"/>
        <v>0.987989975423754</v>
      </c>
      <c r="J38" s="1">
        <f t="shared" si="6"/>
        <v>0.97979501385041534</v>
      </c>
      <c r="K38" s="1">
        <f t="shared" si="7"/>
        <v>0.98141649355732419</v>
      </c>
    </row>
    <row r="39" spans="1:27" x14ac:dyDescent="0.2">
      <c r="A39" s="4">
        <v>998.15</v>
      </c>
      <c r="B39" s="5">
        <v>968.69252077562317</v>
      </c>
      <c r="C39" s="5">
        <v>36.128752886836047</v>
      </c>
      <c r="D39" s="5">
        <v>0</v>
      </c>
      <c r="E39" s="5">
        <v>0.21723151161485807</v>
      </c>
      <c r="F39" s="5">
        <v>1723.9841427155598</v>
      </c>
      <c r="G39" s="5">
        <v>969.40774907749085</v>
      </c>
      <c r="I39" s="1">
        <f t="shared" si="5"/>
        <v>0.98343011325110474</v>
      </c>
      <c r="J39" s="1">
        <f t="shared" si="6"/>
        <v>0.96890975228723797</v>
      </c>
      <c r="K39" s="1">
        <f t="shared" si="7"/>
        <v>0.99551836280844874</v>
      </c>
      <c r="Q39" s="4"/>
      <c r="R39" s="4"/>
      <c r="S39" s="4"/>
    </row>
    <row r="40" spans="1:27" x14ac:dyDescent="0.2">
      <c r="A40" s="4">
        <v>1023.15</v>
      </c>
      <c r="B40" s="5">
        <v>960.36565096952893</v>
      </c>
      <c r="C40" s="5">
        <v>53.470554272517354</v>
      </c>
      <c r="D40" s="5">
        <v>0</v>
      </c>
      <c r="E40" s="5">
        <v>0.54307877903714519</v>
      </c>
      <c r="F40" s="5">
        <v>1723.9841427155598</v>
      </c>
      <c r="G40" s="5">
        <v>960.21033210332098</v>
      </c>
      <c r="I40" s="1">
        <f t="shared" si="5"/>
        <v>0.98169174513205271</v>
      </c>
      <c r="J40" s="1">
        <f t="shared" si="6"/>
        <v>0.96090872974856611</v>
      </c>
      <c r="K40" s="1">
        <f t="shared" si="7"/>
        <v>1.0005662624236211</v>
      </c>
      <c r="Q40" s="4"/>
      <c r="R40" s="5"/>
      <c r="S40" s="5"/>
    </row>
    <row r="41" spans="1:27" x14ac:dyDescent="0.2">
      <c r="A41" s="4">
        <v>1048.1500000000001</v>
      </c>
      <c r="B41" s="5">
        <v>932.60941828254852</v>
      </c>
      <c r="C41" s="5">
        <v>72.257505773672094</v>
      </c>
      <c r="D41" s="5">
        <v>0</v>
      </c>
      <c r="E41" s="5">
        <v>0.76031029065200506</v>
      </c>
      <c r="F41" s="5">
        <v>1671.9524281466799</v>
      </c>
      <c r="G41" s="5">
        <v>932.61808118081183</v>
      </c>
      <c r="I41" s="1">
        <f t="shared" si="5"/>
        <v>0.96151588575132263</v>
      </c>
      <c r="J41" s="1">
        <f t="shared" si="6"/>
        <v>0.93336972857320055</v>
      </c>
      <c r="K41" s="1">
        <f t="shared" si="7"/>
        <v>0.97626362067362393</v>
      </c>
      <c r="Q41" s="4"/>
      <c r="R41" s="5"/>
      <c r="S41" s="5"/>
    </row>
    <row r="42" spans="1:27" x14ac:dyDescent="0.2">
      <c r="A42" s="4">
        <v>1073.1500000000001</v>
      </c>
      <c r="B42" s="5">
        <v>907.62880886426592</v>
      </c>
      <c r="C42" s="5">
        <v>112.72170900692838</v>
      </c>
      <c r="D42" s="5">
        <v>3.2406033397824818</v>
      </c>
      <c r="E42" s="5">
        <v>2.4981623835708691</v>
      </c>
      <c r="F42" s="5">
        <v>1649.4053518334986</v>
      </c>
      <c r="G42" s="5">
        <v>895.82841328413281</v>
      </c>
      <c r="I42" s="1">
        <f t="shared" si="5"/>
        <v>0.947997334234984</v>
      </c>
      <c r="J42" s="1">
        <f t="shared" si="6"/>
        <v>0.91660817792740168</v>
      </c>
      <c r="K42" s="1">
        <f t="shared" si="7"/>
        <v>0.97543730715928478</v>
      </c>
      <c r="Q42" s="4"/>
      <c r="R42" s="5"/>
      <c r="S42" s="5"/>
    </row>
    <row r="43" spans="1:27" x14ac:dyDescent="0.2">
      <c r="A43" s="4">
        <v>1123.1500000000001</v>
      </c>
      <c r="B43" s="5">
        <v>835.4626038781164</v>
      </c>
      <c r="C43" s="5">
        <v>252.90127020785218</v>
      </c>
      <c r="D43" s="5">
        <v>34.026335067716076</v>
      </c>
      <c r="E43" s="5">
        <v>5.4307877903714514</v>
      </c>
      <c r="F43" s="5">
        <v>1538.404360753221</v>
      </c>
      <c r="G43" s="5">
        <v>799.25553505535049</v>
      </c>
      <c r="I43" s="1">
        <f t="shared" si="5"/>
        <v>0.92214028443215079</v>
      </c>
      <c r="J43" s="1">
        <f t="shared" si="6"/>
        <v>0.90894606180392012</v>
      </c>
      <c r="K43" s="1">
        <f t="shared" si="7"/>
        <v>0.95289736557276161</v>
      </c>
      <c r="Q43" s="4"/>
      <c r="R43" s="5"/>
      <c r="S43" s="5"/>
    </row>
    <row r="44" spans="1:27" x14ac:dyDescent="0.2">
      <c r="A44" s="4">
        <v>1173.1500000000001</v>
      </c>
      <c r="B44" s="5">
        <v>546.79778393351785</v>
      </c>
      <c r="C44" s="5">
        <v>761.59411085450324</v>
      </c>
      <c r="D44" s="5">
        <v>149.06775362999417</v>
      </c>
      <c r="E44" s="5">
        <v>6.2997138368308843</v>
      </c>
      <c r="F44" s="5">
        <v>1247.0267591674926</v>
      </c>
      <c r="G44" s="5">
        <v>635.54151291512915</v>
      </c>
      <c r="I44" s="1">
        <f t="shared" si="5"/>
        <v>0.88693291986796352</v>
      </c>
      <c r="J44" s="1">
        <f t="shared" si="6"/>
        <v>0.85123300503033705</v>
      </c>
      <c r="K44" s="1">
        <f t="shared" si="7"/>
        <v>0.93198495515037705</v>
      </c>
      <c r="Q44" s="4"/>
      <c r="R44" s="5"/>
      <c r="S44" s="5"/>
    </row>
    <row r="45" spans="1:27" x14ac:dyDescent="0.2">
      <c r="A45" s="4">
        <v>1223.1500000000001</v>
      </c>
      <c r="B45" s="5">
        <v>63.83933518005518</v>
      </c>
      <c r="C45" s="5">
        <v>1708.1674364896073</v>
      </c>
      <c r="D45" s="5">
        <v>359.70697071585556</v>
      </c>
      <c r="E45" s="5">
        <v>10.318496801705761</v>
      </c>
      <c r="F45" s="5">
        <v>757.92864222001992</v>
      </c>
      <c r="G45" s="5">
        <v>381.69280442804433</v>
      </c>
      <c r="I45" s="1">
        <f t="shared" si="5"/>
        <v>0.87424769747509379</v>
      </c>
      <c r="J45" s="1">
        <f t="shared" si="6"/>
        <v>0.79357177341347207</v>
      </c>
      <c r="K45" s="1">
        <f t="shared" si="7"/>
        <v>0.92409806220895796</v>
      </c>
      <c r="Q45" s="4"/>
      <c r="R45" s="5"/>
      <c r="S45" s="5"/>
    </row>
    <row r="46" spans="1:27" x14ac:dyDescent="0.2">
      <c r="A46" s="4">
        <v>1273.1500000000001</v>
      </c>
      <c r="B46" s="5">
        <v>0</v>
      </c>
      <c r="C46" s="5">
        <v>2474.0969976905308</v>
      </c>
      <c r="D46" s="5">
        <v>453.68446756954745</v>
      </c>
      <c r="E46" s="5">
        <v>61.36790203119741</v>
      </c>
      <c r="F46" s="5">
        <v>383.30029732408326</v>
      </c>
      <c r="G46" s="5">
        <v>4.1388376383763816</v>
      </c>
      <c r="I46" s="1">
        <f t="shared" si="5"/>
        <v>0.99129433413156298</v>
      </c>
      <c r="J46" s="1">
        <f t="shared" si="6"/>
        <v>0.96873683717029235</v>
      </c>
      <c r="K46" s="1">
        <f t="shared" si="7"/>
        <v>0.94344728410568413</v>
      </c>
      <c r="Q46" s="4"/>
      <c r="R46" s="5"/>
      <c r="S46" s="5"/>
    </row>
    <row r="47" spans="1:27" x14ac:dyDescent="0.2">
      <c r="A47" s="4">
        <v>1323.15</v>
      </c>
      <c r="B47" s="5">
        <v>0</v>
      </c>
      <c r="C47" s="5">
        <v>2503</v>
      </c>
      <c r="D47" s="5">
        <v>448.82356255987378</v>
      </c>
      <c r="E47" s="5">
        <v>70.600241274828889</v>
      </c>
      <c r="F47" s="5">
        <v>381.56590683845394</v>
      </c>
      <c r="G47" s="5">
        <v>0.91974169741697098</v>
      </c>
      <c r="I47" s="1">
        <f t="shared" si="5"/>
        <v>1.0015678966789667</v>
      </c>
      <c r="J47" s="1">
        <f t="shared" si="6"/>
        <v>0.96824736639457654</v>
      </c>
      <c r="K47" s="1">
        <f t="shared" si="7"/>
        <v>0.95335201570049621</v>
      </c>
      <c r="Q47" s="4"/>
      <c r="R47" s="5"/>
      <c r="S47" s="5"/>
    </row>
    <row r="48" spans="1:27" x14ac:dyDescent="0.2">
      <c r="A48" s="4">
        <v>1373.15</v>
      </c>
      <c r="B48" s="5">
        <v>0</v>
      </c>
      <c r="C48" s="5">
        <v>2503</v>
      </c>
      <c r="D48" s="5">
        <v>443.96265755020011</v>
      </c>
      <c r="E48" s="5">
        <v>79.289501739423201</v>
      </c>
      <c r="F48" s="5">
        <v>365.9563924677899</v>
      </c>
      <c r="G48" s="5">
        <v>0.91974169741697098</v>
      </c>
      <c r="I48" s="1">
        <f t="shared" si="5"/>
        <v>1.0015678966789667</v>
      </c>
      <c r="J48" s="1">
        <f t="shared" si="6"/>
        <v>0.96721481683982347</v>
      </c>
      <c r="K48" s="1">
        <f t="shared" si="7"/>
        <v>0.9469149390500009</v>
      </c>
      <c r="Q48" s="4"/>
      <c r="R48" s="5"/>
      <c r="S48" s="5"/>
    </row>
    <row r="49" spans="1:19" x14ac:dyDescent="0.2">
      <c r="A49" s="4">
        <v>1423.15</v>
      </c>
      <c r="B49" s="5">
        <v>0</v>
      </c>
      <c r="C49" s="5">
        <v>2503</v>
      </c>
      <c r="D49" s="5">
        <v>450.44386422976498</v>
      </c>
      <c r="E49" s="5">
        <v>81.50526315789476</v>
      </c>
      <c r="F49" s="5">
        <v>376.36273538156598</v>
      </c>
      <c r="G49" s="5">
        <v>0</v>
      </c>
      <c r="I49" s="1">
        <f t="shared" si="5"/>
        <v>1.0012000000000001</v>
      </c>
      <c r="J49" s="1">
        <f t="shared" si="6"/>
        <v>0.98239299161742477</v>
      </c>
      <c r="K49" s="1">
        <f t="shared" si="7"/>
        <v>0.95349449540600761</v>
      </c>
      <c r="Q49" s="4"/>
      <c r="R49" s="5"/>
      <c r="S49" s="5"/>
    </row>
    <row r="50" spans="1:19" x14ac:dyDescent="0.2">
      <c r="A50" s="4">
        <v>1473.15</v>
      </c>
      <c r="B50" s="5">
        <v>0</v>
      </c>
      <c r="C50" s="5">
        <v>2503</v>
      </c>
      <c r="D50" s="5">
        <v>450.44386422976498</v>
      </c>
      <c r="E50" s="5">
        <v>81.461816855571797</v>
      </c>
      <c r="F50" s="5">
        <v>376.36273538156598</v>
      </c>
      <c r="G50" s="5">
        <v>0</v>
      </c>
      <c r="I50" s="1">
        <f t="shared" si="5"/>
        <v>1.0012000000000001</v>
      </c>
      <c r="J50" s="1">
        <f t="shared" si="6"/>
        <v>0.98234954531510177</v>
      </c>
      <c r="K50" s="1">
        <f t="shared" si="7"/>
        <v>0.95348208217677244</v>
      </c>
      <c r="Q50" s="4"/>
      <c r="R50" s="5"/>
      <c r="S50" s="5"/>
    </row>
    <row r="51" spans="1:19" x14ac:dyDescent="0.2">
      <c r="A51" s="4">
        <v>1523.15</v>
      </c>
      <c r="B51" s="5">
        <v>0</v>
      </c>
      <c r="C51" s="5">
        <v>2496.3253333333337</v>
      </c>
      <c r="D51" s="5">
        <v>453.74987424246052</v>
      </c>
      <c r="E51" s="5">
        <v>82.421052631578974</v>
      </c>
      <c r="F51" s="5">
        <v>382.74871794871802</v>
      </c>
      <c r="G51" s="5">
        <v>0</v>
      </c>
      <c r="I51" s="1">
        <f t="shared" si="5"/>
        <v>0.99853013333333351</v>
      </c>
      <c r="J51" s="1">
        <f t="shared" si="6"/>
        <v>0.98992080111650005</v>
      </c>
      <c r="K51" s="1">
        <f t="shared" si="7"/>
        <v>0.95549823481781393</v>
      </c>
      <c r="Q51" s="4"/>
      <c r="R51" s="5"/>
      <c r="S51" s="5"/>
    </row>
    <row r="52" spans="1:19" x14ac:dyDescent="0.2">
      <c r="A52" s="4">
        <v>1573.15</v>
      </c>
      <c r="B52" s="5">
        <v>0</v>
      </c>
      <c r="C52" s="5">
        <v>2489.6506666666669</v>
      </c>
      <c r="D52" s="5">
        <v>454.57637674563438</v>
      </c>
      <c r="E52" s="5">
        <v>85.168421052631587</v>
      </c>
      <c r="F52" s="5">
        <v>385.64102564102569</v>
      </c>
      <c r="G52" s="5">
        <v>0</v>
      </c>
      <c r="I52" s="1">
        <f t="shared" si="5"/>
        <v>0.99586026666666672</v>
      </c>
      <c r="J52" s="1">
        <f t="shared" si="6"/>
        <v>0.99432117454390034</v>
      </c>
      <c r="K52" s="1">
        <f t="shared" si="7"/>
        <v>0.95602889685752857</v>
      </c>
      <c r="Q52" s="4"/>
      <c r="R52" s="5"/>
      <c r="S52" s="5"/>
    </row>
    <row r="53" spans="1:19" x14ac:dyDescent="0.2">
      <c r="A53" s="4">
        <v>1623.15</v>
      </c>
      <c r="B53" s="5">
        <v>0</v>
      </c>
      <c r="C53" s="5">
        <v>2503</v>
      </c>
      <c r="D53" s="5">
        <v>454.57637674563438</v>
      </c>
      <c r="E53" s="5">
        <v>85.168421052631587</v>
      </c>
      <c r="F53" s="5">
        <v>385.64102564102569</v>
      </c>
      <c r="G53" s="5">
        <v>0</v>
      </c>
      <c r="I53" s="1">
        <f t="shared" si="5"/>
        <v>1.0012000000000001</v>
      </c>
      <c r="J53" s="1">
        <f t="shared" si="6"/>
        <v>0.99432117454390034</v>
      </c>
      <c r="K53" s="1">
        <f t="shared" si="7"/>
        <v>0.95984299209562374</v>
      </c>
      <c r="Q53" s="4"/>
      <c r="R53" s="5"/>
      <c r="S53" s="5"/>
    </row>
    <row r="54" spans="1:19" x14ac:dyDescent="0.2">
      <c r="A54" s="4">
        <v>1673.15</v>
      </c>
      <c r="B54" s="5">
        <v>0</v>
      </c>
      <c r="C54" s="5">
        <v>2503</v>
      </c>
      <c r="D54" s="5">
        <v>454.57637674563438</v>
      </c>
      <c r="E54" s="5">
        <v>87</v>
      </c>
      <c r="F54" s="5">
        <v>395.28205128205127</v>
      </c>
      <c r="G54" s="5">
        <v>0</v>
      </c>
      <c r="I54" s="1">
        <f t="shared" si="5"/>
        <v>1.0012000000000001</v>
      </c>
      <c r="J54" s="1">
        <f t="shared" si="6"/>
        <v>0.99615275349126875</v>
      </c>
      <c r="K54" s="1">
        <f t="shared" si="7"/>
        <v>0.96587545787545792</v>
      </c>
      <c r="N54" s="15"/>
      <c r="O54" s="15"/>
      <c r="P54" s="15"/>
      <c r="Q54" s="4"/>
      <c r="R54" s="5"/>
      <c r="S54" s="5"/>
    </row>
    <row r="55" spans="1:19" x14ac:dyDescent="0.2">
      <c r="A55" s="4">
        <v>1723.15</v>
      </c>
      <c r="B55" s="5">
        <v>0</v>
      </c>
      <c r="C55" s="5">
        <v>2503</v>
      </c>
      <c r="D55" s="5">
        <v>454.57637674563438</v>
      </c>
      <c r="E55" s="5">
        <v>89.747368421052656</v>
      </c>
      <c r="F55" s="5">
        <v>395.28205128205127</v>
      </c>
      <c r="G55" s="5">
        <v>0</v>
      </c>
      <c r="I55" s="1">
        <f t="shared" si="5"/>
        <v>1.0012000000000001</v>
      </c>
      <c r="J55" s="1">
        <f t="shared" si="6"/>
        <v>0.99890012191232147</v>
      </c>
      <c r="K55" s="1">
        <f t="shared" si="7"/>
        <v>0.96666042028147292</v>
      </c>
      <c r="N55" s="15"/>
      <c r="O55" s="15"/>
      <c r="P55" s="15"/>
      <c r="Q55" s="4"/>
      <c r="R55" s="5"/>
      <c r="S55" s="5"/>
    </row>
    <row r="56" spans="1:19" x14ac:dyDescent="0.2">
      <c r="A56" s="4">
        <v>1773.15</v>
      </c>
      <c r="B56" s="5">
        <v>0</v>
      </c>
      <c r="C56" s="4">
        <v>2503</v>
      </c>
      <c r="D56" s="5">
        <v>454</v>
      </c>
      <c r="E56" s="4">
        <v>91</v>
      </c>
      <c r="F56" s="4">
        <v>395</v>
      </c>
      <c r="G56" s="4">
        <v>0</v>
      </c>
      <c r="H56" s="4"/>
      <c r="I56" s="1">
        <f t="shared" si="5"/>
        <v>1.0012000000000001</v>
      </c>
      <c r="J56" s="1">
        <f t="shared" si="6"/>
        <v>0.999</v>
      </c>
      <c r="K56" s="1">
        <f t="shared" si="7"/>
        <v>0.96685714285714286</v>
      </c>
      <c r="Q56" s="4"/>
      <c r="R56" s="5"/>
      <c r="S56" s="5"/>
    </row>
    <row r="57" spans="1:19" x14ac:dyDescent="0.2">
      <c r="A57" s="4"/>
      <c r="B57" s="5"/>
      <c r="C57" s="4"/>
      <c r="D57" s="5"/>
      <c r="E57" s="4"/>
      <c r="F57" s="4"/>
      <c r="G57" s="4"/>
      <c r="H57" s="4"/>
      <c r="I57" s="16">
        <f>AVERAGE(I36:I56)</f>
        <v>0.97859431127284024</v>
      </c>
      <c r="J57" s="16">
        <f t="shared" ref="J57" si="8">AVERAGE(J36:J56)</f>
        <v>0.95998898817267231</v>
      </c>
      <c r="K57" s="16">
        <f t="shared" ref="K57" si="9">AVERAGE(K36:K56)</f>
        <v>0.96550365045674424</v>
      </c>
      <c r="Q57" s="4"/>
      <c r="R57" s="5"/>
      <c r="S57" s="5"/>
    </row>
    <row r="58" spans="1:19" x14ac:dyDescent="0.2">
      <c r="I58" s="16">
        <f>STDEV(I36:I56)</f>
        <v>3.8820796648727167E-2</v>
      </c>
      <c r="J58" s="16">
        <f t="shared" ref="J58:K58" si="10">STDEV(J36:J56)</f>
        <v>5.3661119558845574E-2</v>
      </c>
      <c r="K58" s="16">
        <f t="shared" si="10"/>
        <v>2.3232181885630095E-2</v>
      </c>
      <c r="Q58" s="4"/>
      <c r="R58" s="5"/>
      <c r="S58" s="5"/>
    </row>
    <row r="59" spans="1:19" x14ac:dyDescent="0.2">
      <c r="A59" s="21" t="s">
        <v>31</v>
      </c>
      <c r="B59" s="21"/>
      <c r="C59" s="21"/>
      <c r="D59" s="21"/>
      <c r="E59" s="21"/>
      <c r="F59" s="21"/>
      <c r="G59" s="21"/>
      <c r="Q59" s="4"/>
      <c r="R59" s="5"/>
      <c r="S59" s="5"/>
    </row>
    <row r="60" spans="1:19" x14ac:dyDescent="0.2">
      <c r="A60" s="8" t="s">
        <v>4</v>
      </c>
      <c r="B60" s="8" t="s">
        <v>40</v>
      </c>
      <c r="C60" s="8" t="s">
        <v>41</v>
      </c>
      <c r="D60" s="8" t="s">
        <v>42</v>
      </c>
      <c r="E60" s="8" t="s">
        <v>43</v>
      </c>
      <c r="F60" s="8" t="s">
        <v>44</v>
      </c>
      <c r="G60" s="8" t="s">
        <v>45</v>
      </c>
      <c r="I60" s="8" t="s">
        <v>52</v>
      </c>
      <c r="J60" s="14" t="s">
        <v>53</v>
      </c>
      <c r="K60" s="14" t="s">
        <v>54</v>
      </c>
      <c r="Q60" s="4"/>
      <c r="R60" s="5"/>
      <c r="S60" s="5"/>
    </row>
    <row r="61" spans="1:19" x14ac:dyDescent="0.2">
      <c r="A61" s="4">
        <v>873.15</v>
      </c>
      <c r="B61" s="5">
        <v>1012.9870129870129</v>
      </c>
      <c r="C61" s="5">
        <v>15.132352941176489</v>
      </c>
      <c r="D61" s="5">
        <v>14.650168208578634</v>
      </c>
      <c r="E61" s="5">
        <v>1.6713712672708361</v>
      </c>
      <c r="F61" s="5">
        <v>1519</v>
      </c>
      <c r="G61" s="5">
        <v>540</v>
      </c>
      <c r="I61" s="1">
        <f>(3*B61+2*G61+2*C61)/(3000+2*539)</f>
        <v>1.0174658520949955</v>
      </c>
      <c r="J61" s="1">
        <f>(B61*1+D61*2+E61)/1000</f>
        <v>1.0439587206714409</v>
      </c>
      <c r="K61" s="1">
        <f>(F61*2+E61+C61)/(2*1519)</f>
        <v>1.0055311797921156</v>
      </c>
      <c r="Q61" s="4"/>
      <c r="R61" s="5"/>
      <c r="S61" s="5"/>
    </row>
    <row r="62" spans="1:19" x14ac:dyDescent="0.2">
      <c r="A62" s="4">
        <v>923.15</v>
      </c>
      <c r="B62" s="5">
        <v>1000</v>
      </c>
      <c r="C62" s="5">
        <v>0</v>
      </c>
      <c r="D62" s="5">
        <v>10.128511354079059</v>
      </c>
      <c r="E62" s="5">
        <v>0.55712375575694539</v>
      </c>
      <c r="F62" s="5">
        <v>1508.5529573590095</v>
      </c>
      <c r="G62" s="5">
        <v>537.61325966850825</v>
      </c>
      <c r="I62" s="1">
        <f t="shared" ref="I62:I72" si="11">(3*B62+2*G62+2*C62)/(3000+2*539)</f>
        <v>0.99931989194139692</v>
      </c>
      <c r="J62" s="1">
        <f t="shared" ref="J62:J72" si="12">(B62*1+D62*2+E62)/1000</f>
        <v>1.0208141464639151</v>
      </c>
      <c r="K62" s="1">
        <f t="shared" ref="K62:K72" si="13">(F62*2+E62+C62)/(2*1519)</f>
        <v>0.99330580594923501</v>
      </c>
      <c r="Q62" s="4"/>
      <c r="R62" s="5"/>
      <c r="S62" s="5"/>
    </row>
    <row r="63" spans="1:19" x14ac:dyDescent="0.2">
      <c r="A63" s="4">
        <v>973.15</v>
      </c>
      <c r="B63" s="5">
        <v>974.02597402597416</v>
      </c>
      <c r="C63" s="5">
        <v>0.34391711229948185</v>
      </c>
      <c r="D63" s="5">
        <v>6.5111858704793946</v>
      </c>
      <c r="E63" s="5">
        <v>0</v>
      </c>
      <c r="F63" s="5">
        <v>1485.5694635488308</v>
      </c>
      <c r="G63" s="5">
        <v>530.45303867403311</v>
      </c>
      <c r="I63" s="1">
        <f t="shared" si="11"/>
        <v>0.97686901266566639</v>
      </c>
      <c r="J63" s="1">
        <f t="shared" si="12"/>
        <v>0.9870483457669329</v>
      </c>
      <c r="K63" s="1">
        <f t="shared" si="13"/>
        <v>0.97810495201117875</v>
      </c>
      <c r="Q63" s="4"/>
      <c r="R63" s="5"/>
      <c r="S63" s="5"/>
    </row>
    <row r="64" spans="1:19" x14ac:dyDescent="0.2">
      <c r="A64" s="4">
        <v>998.15</v>
      </c>
      <c r="B64" s="5">
        <v>961.03896103896091</v>
      </c>
      <c r="C64" s="5">
        <v>9.9735962566845284</v>
      </c>
      <c r="D64" s="5">
        <v>0</v>
      </c>
      <c r="E64" s="5">
        <v>0</v>
      </c>
      <c r="F64" s="5">
        <v>1470.9436038514441</v>
      </c>
      <c r="G64" s="5">
        <v>524.4861878453039</v>
      </c>
      <c r="I64" s="1">
        <f t="shared" si="11"/>
        <v>0.96911143975499248</v>
      </c>
      <c r="J64" s="1">
        <f t="shared" si="12"/>
        <v>0.96103896103896091</v>
      </c>
      <c r="K64" s="1">
        <f t="shared" si="13"/>
        <v>0.9716460842526573</v>
      </c>
      <c r="Q64" s="4"/>
      <c r="R64" s="5"/>
      <c r="S64" s="5"/>
    </row>
    <row r="65" spans="1:11" x14ac:dyDescent="0.2">
      <c r="A65" s="4">
        <v>1023.15</v>
      </c>
      <c r="B65" s="5">
        <v>948.05194805194787</v>
      </c>
      <c r="C65" s="5">
        <v>22.010695187165812</v>
      </c>
      <c r="D65" s="5">
        <v>0</v>
      </c>
      <c r="E65" s="5">
        <v>0</v>
      </c>
      <c r="F65" s="5">
        <v>1460.496561210454</v>
      </c>
      <c r="G65" s="5">
        <v>506.58563535911611</v>
      </c>
      <c r="I65" s="1">
        <f t="shared" si="11"/>
        <v>0.95668183061510725</v>
      </c>
      <c r="J65" s="1">
        <f t="shared" si="12"/>
        <v>0.94805194805194792</v>
      </c>
      <c r="K65" s="1">
        <f t="shared" si="13"/>
        <v>0.96873068387362538</v>
      </c>
    </row>
    <row r="66" spans="1:11" x14ac:dyDescent="0.2">
      <c r="A66" s="4">
        <v>1073.1500000000001</v>
      </c>
      <c r="B66" s="5">
        <v>942.85714285714289</v>
      </c>
      <c r="C66" s="5">
        <v>32.328208556149733</v>
      </c>
      <c r="D66" s="5">
        <v>0</v>
      </c>
      <c r="E66" s="5">
        <v>0.55712375575694539</v>
      </c>
      <c r="F66" s="5">
        <v>1460.496561210454</v>
      </c>
      <c r="G66" s="5">
        <v>508.97237569060786</v>
      </c>
      <c r="I66" s="1">
        <f t="shared" si="11"/>
        <v>0.95909087716158503</v>
      </c>
      <c r="J66" s="1">
        <f t="shared" si="12"/>
        <v>0.94341426661289984</v>
      </c>
      <c r="K66" s="1">
        <f t="shared" si="13"/>
        <v>0.97231022209770068</v>
      </c>
    </row>
    <row r="67" spans="1:11" x14ac:dyDescent="0.2">
      <c r="A67" s="4">
        <v>1123.1500000000001</v>
      </c>
      <c r="B67" s="5">
        <v>922.07792207792204</v>
      </c>
      <c r="C67" s="5">
        <v>50.383856951871685</v>
      </c>
      <c r="D67" s="5">
        <v>0</v>
      </c>
      <c r="E67" s="5">
        <v>1.6713712672708361</v>
      </c>
      <c r="F67" s="5">
        <v>1439.6024759284733</v>
      </c>
      <c r="G67" s="5">
        <v>488.68508287292826</v>
      </c>
      <c r="I67" s="1">
        <f t="shared" si="11"/>
        <v>0.94271006519945211</v>
      </c>
      <c r="J67" s="1">
        <f t="shared" si="12"/>
        <v>0.92374929334519285</v>
      </c>
      <c r="K67" s="1">
        <f t="shared" si="13"/>
        <v>0.96486510206586207</v>
      </c>
    </row>
    <row r="68" spans="1:11" x14ac:dyDescent="0.2">
      <c r="A68" s="4">
        <v>1173.1500000000001</v>
      </c>
      <c r="B68" s="5">
        <v>864.93506493506493</v>
      </c>
      <c r="C68" s="5">
        <v>138.94251336898395</v>
      </c>
      <c r="D68" s="5">
        <v>6.5111858704793946</v>
      </c>
      <c r="E68" s="5">
        <v>4.1784281681770903</v>
      </c>
      <c r="F68" s="5">
        <v>1366.4731774415404</v>
      </c>
      <c r="G68" s="5">
        <v>445.72375690607743</v>
      </c>
      <c r="I68" s="1">
        <f t="shared" si="11"/>
        <v>0.92303524653146585</v>
      </c>
      <c r="J68" s="1">
        <f t="shared" si="12"/>
        <v>0.88213586484420081</v>
      </c>
      <c r="K68" s="1">
        <f t="shared" si="13"/>
        <v>0.94669759592503022</v>
      </c>
    </row>
    <row r="69" spans="1:11" x14ac:dyDescent="0.2">
      <c r="A69" s="4">
        <v>1223.1500000000001</v>
      </c>
      <c r="B69" s="5">
        <v>761.03896103896102</v>
      </c>
      <c r="C69" s="5">
        <v>295.4247994652406</v>
      </c>
      <c r="D69" s="5">
        <v>51.727754415475196</v>
      </c>
      <c r="E69" s="5">
        <v>4.8748328628732738</v>
      </c>
      <c r="F69" s="5">
        <v>1262.0027510316368</v>
      </c>
      <c r="G69" s="5">
        <v>393.21546961325976</v>
      </c>
      <c r="I69" s="1">
        <f t="shared" si="11"/>
        <v>0.89759622885578316</v>
      </c>
      <c r="J69" s="1">
        <f t="shared" si="12"/>
        <v>0.86936930273278468</v>
      </c>
      <c r="K69" s="1">
        <f t="shared" si="13"/>
        <v>0.92965935957583512</v>
      </c>
    </row>
    <row r="70" spans="1:11" x14ac:dyDescent="0.2">
      <c r="A70" s="4">
        <v>1273.1500000000001</v>
      </c>
      <c r="B70" s="5">
        <v>545.45454545454538</v>
      </c>
      <c r="C70" s="5">
        <v>596.35227272727263</v>
      </c>
      <c r="D70" s="5">
        <v>145.77821698906644</v>
      </c>
      <c r="E70" s="5">
        <v>5.5712375575694546</v>
      </c>
      <c r="F70" s="5">
        <v>1073.9559834938102</v>
      </c>
      <c r="G70" s="5">
        <v>351.44751381215468</v>
      </c>
      <c r="I70" s="1">
        <f t="shared" si="11"/>
        <v>0.86610181693047827</v>
      </c>
      <c r="J70" s="1">
        <f t="shared" si="12"/>
        <v>0.84258221699024771</v>
      </c>
      <c r="K70" s="1">
        <f t="shared" si="13"/>
        <v>0.90514663504689352</v>
      </c>
    </row>
    <row r="71" spans="1:11" x14ac:dyDescent="0.2">
      <c r="A71" s="4">
        <v>1323.15</v>
      </c>
      <c r="B71" s="5">
        <v>246.75324675324669</v>
      </c>
      <c r="C71" s="5">
        <v>1052.0424465240642</v>
      </c>
      <c r="D71" s="5">
        <v>286.85391084945337</v>
      </c>
      <c r="E71" s="5">
        <v>5.5712375575694546</v>
      </c>
      <c r="F71" s="5">
        <v>812.77991746905082</v>
      </c>
      <c r="G71" s="5">
        <v>282.23204419889504</v>
      </c>
      <c r="I71" s="1">
        <f t="shared" si="11"/>
        <v>0.83590208967769952</v>
      </c>
      <c r="J71" s="1">
        <f t="shared" si="12"/>
        <v>0.82603230600972288</v>
      </c>
      <c r="K71" s="1">
        <f t="shared" si="13"/>
        <v>0.88320392331130182</v>
      </c>
    </row>
    <row r="72" spans="1:11" x14ac:dyDescent="0.2">
      <c r="A72" s="4">
        <v>1373.15</v>
      </c>
      <c r="B72" s="5">
        <v>0</v>
      </c>
      <c r="C72" s="5">
        <v>1937.6290106951872</v>
      </c>
      <c r="D72" s="5">
        <v>436.97291841883936</v>
      </c>
      <c r="E72" s="5">
        <v>34.820234734809098</v>
      </c>
      <c r="F72" s="5">
        <v>419.97111416781291</v>
      </c>
      <c r="G72" s="5">
        <v>26.850828729281769</v>
      </c>
      <c r="I72" s="1">
        <f t="shared" si="11"/>
        <v>0.96345259412676265</v>
      </c>
      <c r="J72" s="1">
        <f t="shared" si="12"/>
        <v>0.90876607157248779</v>
      </c>
      <c r="K72" s="1">
        <f t="shared" si="13"/>
        <v>0.92573781229941488</v>
      </c>
    </row>
    <row r="73" spans="1:11" x14ac:dyDescent="0.2">
      <c r="A73" s="4">
        <v>1423.15</v>
      </c>
      <c r="B73" s="5">
        <v>0</v>
      </c>
      <c r="C73" s="5">
        <v>2040.8041443850268</v>
      </c>
      <c r="D73" s="5">
        <v>436.97291841883936</v>
      </c>
      <c r="E73" s="5">
        <v>54.041004308423709</v>
      </c>
      <c r="F73" s="5">
        <v>390.71939477303999</v>
      </c>
      <c r="G73" s="5">
        <v>1.4320441988950274</v>
      </c>
      <c r="I73" s="1">
        <f>(3*B73+2*G73+2*C73)/(3000+2*539)</f>
        <v>1.0015871449651406</v>
      </c>
      <c r="J73" s="1">
        <f>(B73*1+D73*2+E73)/1000</f>
        <v>0.92798684114610241</v>
      </c>
      <c r="K73" s="1">
        <f>(F73*2+E73+C73)/(2*1519)</f>
        <v>0.94676890659629043</v>
      </c>
    </row>
    <row r="74" spans="1:11" x14ac:dyDescent="0.2">
      <c r="A74" s="4">
        <v>1473.15</v>
      </c>
      <c r="B74" s="5">
        <v>0</v>
      </c>
      <c r="C74" s="5">
        <v>2075.195855614973</v>
      </c>
      <c r="D74" s="5">
        <v>440.590243902439</v>
      </c>
      <c r="E74" s="5">
        <v>55.712375575694551</v>
      </c>
      <c r="F74" s="5">
        <v>394.89821182943609</v>
      </c>
      <c r="G74" s="5">
        <v>0</v>
      </c>
      <c r="I74" s="1">
        <f t="shared" ref="I74:I80" si="14">(3*B74+2*G74+2*C74)/(3000+2*539)</f>
        <v>1.0177517683251462</v>
      </c>
      <c r="J74" s="1">
        <f t="shared" ref="J74:J80" si="15">(B74*1+D74*2+E74)/1000</f>
        <v>0.93689286338057254</v>
      </c>
      <c r="K74" s="1">
        <f t="shared" ref="K74:K80" si="16">(F74*2+E74+C74)/(2*1519)</f>
        <v>0.96139060396627374</v>
      </c>
    </row>
    <row r="75" spans="1:11" x14ac:dyDescent="0.2">
      <c r="A75" s="4">
        <v>1523.15</v>
      </c>
      <c r="B75" s="5">
        <v>0</v>
      </c>
      <c r="C75" s="5">
        <v>2058</v>
      </c>
      <c r="D75" s="5">
        <v>449.63355761143822</v>
      </c>
      <c r="E75" s="5">
        <v>66.854850690833473</v>
      </c>
      <c r="F75" s="5">
        <v>394.89821182943609</v>
      </c>
      <c r="G75" s="5">
        <v>0</v>
      </c>
      <c r="I75" s="1">
        <f t="shared" si="14"/>
        <v>1.0093182932810201</v>
      </c>
      <c r="J75" s="1">
        <f t="shared" si="15"/>
        <v>0.96612196591370991</v>
      </c>
      <c r="K75" s="1">
        <f t="shared" si="16"/>
        <v>0.95939804948969898</v>
      </c>
    </row>
    <row r="76" spans="1:11" x14ac:dyDescent="0.2">
      <c r="A76" s="4">
        <v>1573.15</v>
      </c>
      <c r="B76" s="5">
        <v>0</v>
      </c>
      <c r="C76" s="5">
        <v>2092.3917112299464</v>
      </c>
      <c r="D76" s="5">
        <v>444.20756938603876</v>
      </c>
      <c r="E76" s="5">
        <v>73.818897637795274</v>
      </c>
      <c r="F76" s="5">
        <v>390.71939477303999</v>
      </c>
      <c r="G76" s="5">
        <v>0</v>
      </c>
      <c r="I76" s="1">
        <f t="shared" si="14"/>
        <v>1.0261852433692724</v>
      </c>
      <c r="J76" s="1">
        <f t="shared" si="15"/>
        <v>0.96223403640987282</v>
      </c>
      <c r="K76" s="1">
        <f t="shared" si="16"/>
        <v>0.97025984147920386</v>
      </c>
    </row>
    <row r="77" spans="1:11" x14ac:dyDescent="0.2">
      <c r="A77" s="4">
        <v>1623.15</v>
      </c>
      <c r="B77" s="5">
        <v>0</v>
      </c>
      <c r="C77" s="5">
        <v>2072.9818181818182</v>
      </c>
      <c r="D77" s="5">
        <v>450.73170731707319</v>
      </c>
      <c r="E77" s="5">
        <v>75</v>
      </c>
      <c r="F77" s="5">
        <v>391</v>
      </c>
      <c r="G77" s="5">
        <v>0</v>
      </c>
      <c r="I77" s="1">
        <f t="shared" si="14"/>
        <v>1.016665923581078</v>
      </c>
      <c r="J77" s="1">
        <f t="shared" si="15"/>
        <v>0.97646341463414632</v>
      </c>
      <c r="K77" s="1">
        <f t="shared" si="16"/>
        <v>0.96444431144891973</v>
      </c>
    </row>
    <row r="78" spans="1:11" x14ac:dyDescent="0.2">
      <c r="A78" s="4">
        <v>1673.15</v>
      </c>
      <c r="B78" s="5">
        <v>0</v>
      </c>
      <c r="C78" s="5">
        <v>2060.3030303030305</v>
      </c>
      <c r="D78" s="5">
        <v>450.73170731707319</v>
      </c>
      <c r="E78" s="5">
        <v>75</v>
      </c>
      <c r="F78" s="5">
        <v>391</v>
      </c>
      <c r="G78" s="5">
        <v>0</v>
      </c>
      <c r="I78" s="1">
        <f t="shared" si="14"/>
        <v>1.0104477833756893</v>
      </c>
      <c r="J78" s="1">
        <f t="shared" si="15"/>
        <v>0.97646341463414632</v>
      </c>
      <c r="K78" s="1">
        <f t="shared" si="16"/>
        <v>0.96027091188381519</v>
      </c>
    </row>
    <row r="79" spans="1:11" x14ac:dyDescent="0.2">
      <c r="A79" s="4">
        <v>1723.15</v>
      </c>
      <c r="B79" s="5">
        <v>0</v>
      </c>
      <c r="C79" s="5">
        <v>2028.6060606060607</v>
      </c>
      <c r="D79" s="5">
        <v>454.11219512195123</v>
      </c>
      <c r="E79" s="5">
        <v>75.590551181102356</v>
      </c>
      <c r="F79" s="5">
        <v>391</v>
      </c>
      <c r="G79" s="5">
        <v>0</v>
      </c>
      <c r="I79" s="1">
        <f t="shared" si="14"/>
        <v>0.99490243286221713</v>
      </c>
      <c r="J79" s="1">
        <f t="shared" si="15"/>
        <v>0.98381494142500481</v>
      </c>
      <c r="K79" s="1">
        <f t="shared" si="16"/>
        <v>0.95003180111493191</v>
      </c>
    </row>
    <row r="80" spans="1:11" x14ac:dyDescent="0.2">
      <c r="A80" s="4">
        <v>1773.15</v>
      </c>
      <c r="B80" s="4">
        <v>0</v>
      </c>
      <c r="C80" s="4">
        <v>2029</v>
      </c>
      <c r="D80" s="4">
        <v>462</v>
      </c>
      <c r="E80" s="5">
        <v>76.866466806328106</v>
      </c>
      <c r="F80" s="4">
        <v>386</v>
      </c>
      <c r="G80" s="4">
        <v>0</v>
      </c>
      <c r="H80" s="4"/>
      <c r="I80" s="1">
        <f t="shared" si="14"/>
        <v>0.99509563511525256</v>
      </c>
      <c r="J80" s="1">
        <f t="shared" si="15"/>
        <v>1.0008664668063281</v>
      </c>
      <c r="K80" s="1">
        <f t="shared" si="16"/>
        <v>0.94728981790860056</v>
      </c>
    </row>
    <row r="81" spans="1:11" x14ac:dyDescent="0.2">
      <c r="A81" s="4"/>
      <c r="B81" s="4"/>
      <c r="C81" s="4"/>
      <c r="D81" s="4"/>
      <c r="E81" s="5"/>
      <c r="F81" s="4"/>
      <c r="G81" s="4"/>
      <c r="H81" s="4"/>
      <c r="I81" s="16">
        <f>AVERAGE(I61:I80)</f>
        <v>0.96896455852150998</v>
      </c>
      <c r="J81" s="16">
        <f t="shared" ref="J81:K81" si="17">AVERAGE(J61:J80)</f>
        <v>0.94439026942253101</v>
      </c>
      <c r="K81" s="16">
        <f t="shared" si="17"/>
        <v>0.95523968000442916</v>
      </c>
    </row>
    <row r="82" spans="1:11" x14ac:dyDescent="0.2">
      <c r="I82" s="16">
        <f>STDEV(I61:I80)</f>
        <v>5.306034479629762E-2</v>
      </c>
      <c r="J82" s="16">
        <f t="shared" ref="J82:K82" si="18">STDEV(J61:J80)</f>
        <v>5.6826282938636556E-2</v>
      </c>
      <c r="K82" s="16">
        <f t="shared" si="18"/>
        <v>2.8270595276814688E-2</v>
      </c>
    </row>
    <row r="83" spans="1:11" x14ac:dyDescent="0.2">
      <c r="A83" s="21" t="s">
        <v>36</v>
      </c>
      <c r="B83" s="21"/>
      <c r="C83" s="21"/>
      <c r="D83" s="21"/>
      <c r="E83" s="21"/>
      <c r="F83" s="21"/>
      <c r="G83" s="21"/>
    </row>
    <row r="84" spans="1:11" x14ac:dyDescent="0.2">
      <c r="A84" s="8" t="s">
        <v>4</v>
      </c>
      <c r="B84" s="8" t="s">
        <v>40</v>
      </c>
      <c r="C84" s="8" t="s">
        <v>41</v>
      </c>
      <c r="D84" s="8" t="s">
        <v>42</v>
      </c>
      <c r="E84" s="8" t="s">
        <v>43</v>
      </c>
      <c r="F84" s="8" t="s">
        <v>44</v>
      </c>
      <c r="G84" s="8" t="s">
        <v>45</v>
      </c>
      <c r="I84" s="8" t="s">
        <v>52</v>
      </c>
      <c r="J84" s="14" t="s">
        <v>53</v>
      </c>
      <c r="K84" s="14" t="s">
        <v>54</v>
      </c>
    </row>
    <row r="85" spans="1:11" x14ac:dyDescent="0.2">
      <c r="A85" s="4">
        <v>973.15</v>
      </c>
      <c r="B85" s="5">
        <v>1027.0270270270269</v>
      </c>
      <c r="C85" s="5">
        <v>0</v>
      </c>
      <c r="D85" s="5">
        <v>0</v>
      </c>
      <c r="E85" s="5">
        <v>0</v>
      </c>
      <c r="F85" s="5">
        <v>1385</v>
      </c>
      <c r="G85" s="5">
        <v>267</v>
      </c>
      <c r="H85" s="5"/>
      <c r="I85" s="1">
        <f>(3*B85+2*G85+2*C85)/(3000+2*266)</f>
        <v>1.0235223898870558</v>
      </c>
      <c r="J85" s="1">
        <f>(B85*1+D85*2+E85)/1000</f>
        <v>1.0270270270270268</v>
      </c>
      <c r="K85" s="1">
        <f>(F85*2+E85+C85)/(2*1383)</f>
        <v>1.0014461315979755</v>
      </c>
    </row>
    <row r="86" spans="1:11" x14ac:dyDescent="0.2">
      <c r="A86" s="4">
        <v>1023.15</v>
      </c>
      <c r="B86" s="5">
        <v>1000</v>
      </c>
      <c r="C86" s="5">
        <v>12.318045862412765</v>
      </c>
      <c r="D86" s="5">
        <v>0</v>
      </c>
      <c r="E86" s="5">
        <v>0.41064638783270174</v>
      </c>
      <c r="F86" s="5">
        <v>1364.1903171953254</v>
      </c>
      <c r="G86" s="5">
        <v>267</v>
      </c>
      <c r="H86" s="5"/>
      <c r="I86" s="1">
        <f t="shared" ref="I86:I101" si="19">(3*B86+2*G86+2*C86)/(3000+2*266)</f>
        <v>1.0075413623229972</v>
      </c>
      <c r="J86" s="1">
        <f t="shared" ref="J86:J101" si="20">(B86*1+D86*2+E86)/1000</f>
        <v>1.0004106463878326</v>
      </c>
      <c r="K86" s="1">
        <f t="shared" ref="K86:K101" si="21">(F86*2+E86+C86)/(2*1383)</f>
        <v>0.99100120269012892</v>
      </c>
    </row>
    <row r="87" spans="1:11" x14ac:dyDescent="0.2">
      <c r="A87" s="4">
        <v>1073.1500000000001</v>
      </c>
      <c r="B87" s="5">
        <v>1018.918918918919</v>
      </c>
      <c r="C87" s="5">
        <v>0</v>
      </c>
      <c r="D87" s="5">
        <v>0.74971899363849415</v>
      </c>
      <c r="E87" s="5">
        <v>0</v>
      </c>
      <c r="F87" s="5">
        <v>1375.7512520868111</v>
      </c>
      <c r="G87" s="5">
        <v>265.60209424083769</v>
      </c>
      <c r="H87" s="5"/>
      <c r="I87" s="1">
        <f t="shared" si="19"/>
        <v>1.0158439822305867</v>
      </c>
      <c r="J87" s="1">
        <f t="shared" si="20"/>
        <v>1.020418356906196</v>
      </c>
      <c r="K87" s="1">
        <f t="shared" si="21"/>
        <v>0.99475867829848952</v>
      </c>
    </row>
    <row r="88" spans="1:11" x14ac:dyDescent="0.2">
      <c r="A88" s="4">
        <v>1123.1500000000001</v>
      </c>
      <c r="B88" s="5">
        <v>1016.216216216216</v>
      </c>
      <c r="C88" s="5">
        <v>0</v>
      </c>
      <c r="D88" s="5">
        <v>0.37485949681925318</v>
      </c>
      <c r="E88" s="5">
        <v>0</v>
      </c>
      <c r="F88" s="5">
        <v>1385</v>
      </c>
      <c r="G88" s="5">
        <v>258.61256544502618</v>
      </c>
      <c r="H88" s="5"/>
      <c r="I88" s="1">
        <f t="shared" si="19"/>
        <v>1.009590537808239</v>
      </c>
      <c r="J88" s="1">
        <f t="shared" si="20"/>
        <v>1.0169659352098546</v>
      </c>
      <c r="K88" s="1">
        <f t="shared" si="21"/>
        <v>1.0014461315979755</v>
      </c>
    </row>
    <row r="89" spans="1:11" x14ac:dyDescent="0.2">
      <c r="A89" s="4">
        <v>1173.1500000000001</v>
      </c>
      <c r="B89" s="5">
        <v>1013.5135135135134</v>
      </c>
      <c r="C89" s="5">
        <v>5.2791625124626398</v>
      </c>
      <c r="D89" s="5">
        <v>1.8742974840962416</v>
      </c>
      <c r="E89" s="5">
        <v>0.27376425855513303</v>
      </c>
      <c r="F89" s="5">
        <v>1375.7512520868111</v>
      </c>
      <c r="G89" s="5">
        <v>255.81675392670155</v>
      </c>
      <c r="H89" s="5"/>
      <c r="I89" s="1">
        <f t="shared" si="19"/>
        <v>1.0087011249770297</v>
      </c>
      <c r="J89" s="1">
        <f t="shared" si="20"/>
        <v>1.017535872740261</v>
      </c>
      <c r="K89" s="1">
        <f t="shared" si="21"/>
        <v>0.99676624401469271</v>
      </c>
    </row>
    <row r="90" spans="1:11" x14ac:dyDescent="0.2">
      <c r="A90" s="4">
        <v>1223.1500000000001</v>
      </c>
      <c r="B90" s="5">
        <v>1005.4054054054053</v>
      </c>
      <c r="C90" s="5">
        <v>19.356929212362935</v>
      </c>
      <c r="D90" s="5">
        <v>10.121206414119678</v>
      </c>
      <c r="E90" s="5">
        <v>1.0950570342205321</v>
      </c>
      <c r="F90" s="5">
        <v>1352.6293823038395</v>
      </c>
      <c r="G90" s="5">
        <v>253.02094240837698</v>
      </c>
      <c r="H90" s="5"/>
      <c r="I90" s="1">
        <f t="shared" si="19"/>
        <v>1.0082027065282264</v>
      </c>
      <c r="J90" s="1">
        <f t="shared" si="20"/>
        <v>1.0267428752678651</v>
      </c>
      <c r="K90" s="1">
        <f t="shared" si="21"/>
        <v>0.98543411093791133</v>
      </c>
    </row>
    <row r="91" spans="1:11" x14ac:dyDescent="0.2">
      <c r="A91" s="4">
        <v>1273.1500000000001</v>
      </c>
      <c r="B91" s="5">
        <v>945.94594594594582</v>
      </c>
      <c r="C91" s="5">
        <v>100.30408773678965</v>
      </c>
      <c r="D91" s="5">
        <v>40.109966159659436</v>
      </c>
      <c r="E91" s="5">
        <v>1.7794676806083669</v>
      </c>
      <c r="F91" s="5">
        <v>1297.1368948247077</v>
      </c>
      <c r="G91" s="5">
        <v>234.84816753926702</v>
      </c>
      <c r="H91" s="5"/>
      <c r="I91" s="1">
        <f t="shared" si="19"/>
        <v>0.99324528550111857</v>
      </c>
      <c r="J91" s="1">
        <f t="shared" si="20"/>
        <v>1.0279453459458729</v>
      </c>
      <c r="K91" s="1">
        <f t="shared" si="21"/>
        <v>0.97482188903355516</v>
      </c>
    </row>
    <row r="92" spans="1:11" x14ac:dyDescent="0.2">
      <c r="A92" s="4">
        <v>1323.15</v>
      </c>
      <c r="B92" s="5">
        <v>775.67567567567562</v>
      </c>
      <c r="C92" s="5">
        <v>260.43868394815553</v>
      </c>
      <c r="D92" s="5">
        <v>101.96178313483523</v>
      </c>
      <c r="E92" s="5">
        <v>2.6007604562737661</v>
      </c>
      <c r="F92" s="5">
        <v>1172.2787979966608</v>
      </c>
      <c r="G92" s="5">
        <v>220.86910994764401</v>
      </c>
      <c r="H92" s="5"/>
      <c r="I92" s="1">
        <f t="shared" si="19"/>
        <v>0.93138239377650789</v>
      </c>
      <c r="J92" s="1">
        <f t="shared" si="20"/>
        <v>0.98220000240161986</v>
      </c>
      <c r="K92" s="1">
        <f t="shared" si="21"/>
        <v>0.94273211872659102</v>
      </c>
    </row>
    <row r="93" spans="1:11" x14ac:dyDescent="0.2">
      <c r="A93" s="4">
        <v>1373.15</v>
      </c>
      <c r="B93" s="5">
        <v>594.59459459459458</v>
      </c>
      <c r="C93" s="5">
        <v>526.15653040877385</v>
      </c>
      <c r="D93" s="5">
        <v>195.67665733964705</v>
      </c>
      <c r="E93" s="5">
        <v>2.8060836501901125</v>
      </c>
      <c r="F93" s="5">
        <v>1003.4891485809683</v>
      </c>
      <c r="G93" s="5">
        <v>220.86910994764401</v>
      </c>
      <c r="H93" s="5"/>
      <c r="I93" s="1">
        <f t="shared" si="19"/>
        <v>0.92803937273403725</v>
      </c>
      <c r="J93" s="1">
        <f t="shared" si="20"/>
        <v>0.98875399292407873</v>
      </c>
      <c r="K93" s="1">
        <f t="shared" si="21"/>
        <v>0.91682607057877819</v>
      </c>
    </row>
    <row r="94" spans="1:11" x14ac:dyDescent="0.2">
      <c r="A94" s="4">
        <v>1423.15</v>
      </c>
      <c r="B94" s="5">
        <v>154.05405405405406</v>
      </c>
      <c r="C94" s="5">
        <v>1113.9032901296114</v>
      </c>
      <c r="D94" s="5">
        <v>383.10640574927055</v>
      </c>
      <c r="E94" s="5">
        <v>4.9277566539923932</v>
      </c>
      <c r="F94" s="5">
        <v>707.52921535893165</v>
      </c>
      <c r="G94" s="5">
        <v>173.3403141361257</v>
      </c>
      <c r="H94" s="5"/>
      <c r="I94" s="1">
        <f t="shared" si="19"/>
        <v>0.85975350246139193</v>
      </c>
      <c r="J94" s="1">
        <f t="shared" si="20"/>
        <v>0.92519462220658766</v>
      </c>
      <c r="K94" s="1">
        <f t="shared" si="21"/>
        <v>0.91608440979807193</v>
      </c>
    </row>
    <row r="95" spans="1:11" x14ac:dyDescent="0.2">
      <c r="A95" s="4">
        <v>1473.15</v>
      </c>
      <c r="B95" s="5">
        <v>18.918918918918855</v>
      </c>
      <c r="C95" s="5">
        <v>1712.2083748753739</v>
      </c>
      <c r="D95" s="5">
        <v>467.44979253360117</v>
      </c>
      <c r="E95" s="5">
        <v>49.414448669201526</v>
      </c>
      <c r="F95" s="5">
        <v>423.13021702838063</v>
      </c>
      <c r="G95" s="5">
        <v>1.1183246073298427</v>
      </c>
      <c r="H95" s="5"/>
      <c r="I95" s="1">
        <f t="shared" si="19"/>
        <v>0.9862429659462526</v>
      </c>
      <c r="J95" s="1">
        <f t="shared" si="20"/>
        <v>1.0032329526553228</v>
      </c>
      <c r="K95" s="1">
        <f t="shared" si="21"/>
        <v>0.94283559566208841</v>
      </c>
    </row>
    <row r="96" spans="1:11" x14ac:dyDescent="0.2">
      <c r="A96" s="4">
        <v>1523.15</v>
      </c>
      <c r="B96" s="5">
        <v>0</v>
      </c>
      <c r="C96" s="5">
        <v>1677.013958125623</v>
      </c>
      <c r="D96" s="5">
        <v>471.19838750179366</v>
      </c>
      <c r="E96" s="5">
        <v>51.878326996197728</v>
      </c>
      <c r="F96" s="5">
        <v>418.50584307178633</v>
      </c>
      <c r="G96" s="5">
        <v>0</v>
      </c>
      <c r="H96" s="5"/>
      <c r="I96" s="1">
        <f t="shared" si="19"/>
        <v>0.94961152781745362</v>
      </c>
      <c r="J96" s="1">
        <f t="shared" si="20"/>
        <v>0.99427510199978508</v>
      </c>
      <c r="K96" s="1">
        <f t="shared" si="21"/>
        <v>0.92765870255437222</v>
      </c>
    </row>
    <row r="97" spans="1:11" x14ac:dyDescent="0.2">
      <c r="A97" s="4">
        <v>1573.15</v>
      </c>
      <c r="B97" s="5">
        <v>0</v>
      </c>
      <c r="C97" s="5">
        <v>1712.2083748753739</v>
      </c>
      <c r="D97" s="5">
        <v>471.19838750179366</v>
      </c>
      <c r="E97" s="5">
        <v>61.04942965779469</v>
      </c>
      <c r="F97" s="5">
        <v>423.13021702838063</v>
      </c>
      <c r="G97" s="5">
        <v>0</v>
      </c>
      <c r="H97" s="5"/>
      <c r="I97" s="1">
        <f t="shared" si="19"/>
        <v>0.96954041612422082</v>
      </c>
      <c r="J97" s="1">
        <f t="shared" si="20"/>
        <v>1.0034462046613819</v>
      </c>
      <c r="K97" s="1">
        <f t="shared" si="21"/>
        <v>0.94704202407445037</v>
      </c>
    </row>
    <row r="98" spans="1:11" x14ac:dyDescent="0.2">
      <c r="A98" s="4">
        <v>1623.15</v>
      </c>
      <c r="B98" s="5">
        <v>0</v>
      </c>
      <c r="C98" s="5">
        <v>1765</v>
      </c>
      <c r="D98" s="5">
        <v>465.57549504950492</v>
      </c>
      <c r="E98" s="5">
        <v>71.178707224334602</v>
      </c>
      <c r="F98" s="5">
        <v>411.56928213689486</v>
      </c>
      <c r="G98" s="5">
        <v>0</v>
      </c>
      <c r="H98" s="5"/>
      <c r="I98" s="1">
        <f t="shared" si="19"/>
        <v>0.99943374858437151</v>
      </c>
      <c r="J98" s="1">
        <f t="shared" si="20"/>
        <v>1.0023296973233444</v>
      </c>
      <c r="K98" s="1">
        <f t="shared" si="21"/>
        <v>0.96143068383880126</v>
      </c>
    </row>
    <row r="99" spans="1:11" x14ac:dyDescent="0.2">
      <c r="A99" s="4">
        <v>1673.15</v>
      </c>
      <c r="B99" s="5">
        <v>0</v>
      </c>
      <c r="C99" s="5">
        <v>1765</v>
      </c>
      <c r="D99" s="5">
        <v>467.44979253360117</v>
      </c>
      <c r="E99" s="5">
        <v>72</v>
      </c>
      <c r="F99" s="5">
        <v>406.94490818030056</v>
      </c>
      <c r="G99" s="5">
        <v>0.4193717277486933</v>
      </c>
      <c r="H99" s="5"/>
      <c r="I99" s="1">
        <f t="shared" si="19"/>
        <v>0.99967121841888373</v>
      </c>
      <c r="J99" s="1">
        <f t="shared" si="20"/>
        <v>1.0068995850672022</v>
      </c>
      <c r="K99" s="1">
        <f t="shared" si="21"/>
        <v>0.95838388154757803</v>
      </c>
    </row>
    <row r="100" spans="1:11" x14ac:dyDescent="0.2">
      <c r="A100" s="4">
        <v>1723.15</v>
      </c>
      <c r="B100" s="5">
        <v>0</v>
      </c>
      <c r="C100" s="5">
        <v>1765</v>
      </c>
      <c r="D100" s="5">
        <v>465</v>
      </c>
      <c r="E100" s="5">
        <v>71.924034001552769</v>
      </c>
      <c r="F100" s="5">
        <v>415</v>
      </c>
      <c r="G100" s="5">
        <v>0</v>
      </c>
      <c r="H100" s="5"/>
      <c r="I100" s="1">
        <f t="shared" si="19"/>
        <v>0.99943374858437151</v>
      </c>
      <c r="J100" s="1">
        <f t="shared" si="20"/>
        <v>1.0019240340015527</v>
      </c>
      <c r="K100" s="1">
        <f t="shared" si="21"/>
        <v>0.9641807787424268</v>
      </c>
    </row>
    <row r="101" spans="1:11" x14ac:dyDescent="0.2">
      <c r="A101" s="4">
        <v>1773.15</v>
      </c>
      <c r="B101" s="5">
        <v>0</v>
      </c>
      <c r="C101" s="5">
        <v>1779.7083333333333</v>
      </c>
      <c r="D101" s="5">
        <v>465</v>
      </c>
      <c r="E101" s="5">
        <v>68.942726892680113</v>
      </c>
      <c r="F101" s="5">
        <v>419</v>
      </c>
      <c r="G101" s="5">
        <v>0</v>
      </c>
      <c r="H101" s="4"/>
      <c r="I101" s="1">
        <f t="shared" si="19"/>
        <v>1.0077623631559078</v>
      </c>
      <c r="J101" s="1">
        <f t="shared" si="20"/>
        <v>0.99894272689268004</v>
      </c>
      <c r="K101" s="1">
        <f t="shared" si="21"/>
        <v>0.97131274773174736</v>
      </c>
    </row>
    <row r="102" spans="1:11" x14ac:dyDescent="0.2">
      <c r="A102" s="4"/>
      <c r="B102" s="5"/>
      <c r="C102" s="5"/>
      <c r="D102" s="5"/>
      <c r="E102" s="5"/>
      <c r="F102" s="5"/>
      <c r="G102" s="5"/>
      <c r="H102" s="4"/>
      <c r="I102" s="16">
        <f>AVERAGE(I85:I101)</f>
        <v>0.98220697922697942</v>
      </c>
      <c r="J102" s="16">
        <f t="shared" ref="J102:K102" si="22">AVERAGE(J85:J101)</f>
        <v>1.0026026458599095</v>
      </c>
      <c r="K102" s="16">
        <f t="shared" si="22"/>
        <v>0.9643624353779785</v>
      </c>
    </row>
    <row r="103" spans="1:11" x14ac:dyDescent="0.2">
      <c r="I103" s="16">
        <f>STDEV(I85:I101)</f>
        <v>4.2597373859588103E-2</v>
      </c>
      <c r="J103" s="16">
        <f t="shared" ref="J103:K103" si="23">STDEV(J85:J101)</f>
        <v>2.4077958065982615E-2</v>
      </c>
      <c r="K103" s="16">
        <f t="shared" si="23"/>
        <v>2.8776039270727322E-2</v>
      </c>
    </row>
    <row r="104" spans="1:11" x14ac:dyDescent="0.2">
      <c r="A104" s="21" t="s">
        <v>47</v>
      </c>
      <c r="B104" s="21"/>
      <c r="C104" s="21"/>
      <c r="D104" s="21"/>
      <c r="E104" s="21"/>
      <c r="F104" s="21"/>
      <c r="G104" s="21"/>
      <c r="H104" s="4"/>
      <c r="I104" s="4"/>
    </row>
    <row r="105" spans="1:11" x14ac:dyDescent="0.2">
      <c r="A105" s="8" t="s">
        <v>4</v>
      </c>
      <c r="B105" s="8" t="s">
        <v>40</v>
      </c>
      <c r="C105" s="8" t="s">
        <v>41</v>
      </c>
      <c r="D105" s="8" t="s">
        <v>42</v>
      </c>
      <c r="E105" s="8" t="s">
        <v>43</v>
      </c>
      <c r="F105" s="8" t="s">
        <v>44</v>
      </c>
      <c r="G105" s="8" t="s">
        <v>45</v>
      </c>
      <c r="H105" s="5"/>
      <c r="I105" s="8" t="s">
        <v>52</v>
      </c>
      <c r="J105" s="14" t="s">
        <v>53</v>
      </c>
      <c r="K105" s="14" t="s">
        <v>54</v>
      </c>
    </row>
    <row r="106" spans="1:11" x14ac:dyDescent="0.2">
      <c r="A106" s="4">
        <v>973.15</v>
      </c>
      <c r="B106" s="5">
        <v>1000</v>
      </c>
      <c r="C106" s="5">
        <v>0</v>
      </c>
      <c r="D106" s="5">
        <v>0</v>
      </c>
      <c r="E106" s="5">
        <v>0</v>
      </c>
      <c r="F106" s="5">
        <v>1298.4653846153847</v>
      </c>
      <c r="G106" s="5">
        <v>111</v>
      </c>
      <c r="H106" s="5"/>
      <c r="I106" s="1">
        <f>(3*B106+2*G106+2*C106)/(3000+2*111)</f>
        <v>1</v>
      </c>
      <c r="J106" s="1">
        <f>(B106*1+D106*2+E106)/1000</f>
        <v>1</v>
      </c>
      <c r="K106" s="1">
        <f>(F106*2+E106+C106)/(2*1306)</f>
        <v>0.99423076923076925</v>
      </c>
    </row>
    <row r="107" spans="1:11" x14ac:dyDescent="0.2">
      <c r="A107" s="4">
        <v>1023.15</v>
      </c>
      <c r="B107" s="5">
        <v>997.35449735449731</v>
      </c>
      <c r="C107" s="5">
        <v>0</v>
      </c>
      <c r="D107" s="5">
        <v>0</v>
      </c>
      <c r="E107" s="5">
        <v>0</v>
      </c>
      <c r="F107" s="5">
        <v>1306</v>
      </c>
      <c r="G107" s="5">
        <v>112.54166666666666</v>
      </c>
      <c r="H107" s="5"/>
      <c r="I107" s="1">
        <f t="shared" ref="I107:I122" si="24">(3*B107+2*G107+2*C107)/(3000+2*111)</f>
        <v>0.99849373848442757</v>
      </c>
      <c r="J107" s="1">
        <f t="shared" ref="J107:J122" si="25">(B107*1+D107*2+E107)/1000</f>
        <v>0.99735449735449733</v>
      </c>
      <c r="K107" s="1">
        <f t="shared" ref="K107:K122" si="26">(F107*2+E107+C107)/(2*1306)</f>
        <v>1</v>
      </c>
    </row>
    <row r="108" spans="1:11" x14ac:dyDescent="0.2">
      <c r="A108" s="4">
        <v>1073.1500000000001</v>
      </c>
      <c r="B108" s="5">
        <v>986.77248677248656</v>
      </c>
      <c r="C108" s="5">
        <v>0</v>
      </c>
      <c r="D108" s="5">
        <v>0</v>
      </c>
      <c r="E108" s="5">
        <v>0</v>
      </c>
      <c r="F108" s="5">
        <v>1300.9769230769232</v>
      </c>
      <c r="G108" s="5">
        <v>111</v>
      </c>
      <c r="H108" s="5"/>
      <c r="I108" s="1">
        <f t="shared" si="24"/>
        <v>0.98768387967643068</v>
      </c>
      <c r="J108" s="1">
        <f t="shared" si="25"/>
        <v>0.98677248677248652</v>
      </c>
      <c r="K108" s="1">
        <f t="shared" si="26"/>
        <v>0.99615384615384628</v>
      </c>
    </row>
    <row r="109" spans="1:11" x14ac:dyDescent="0.2">
      <c r="A109" s="4">
        <v>1123.1500000000001</v>
      </c>
      <c r="B109" s="5">
        <v>986.77248677248656</v>
      </c>
      <c r="C109" s="5">
        <v>10.06289308176097</v>
      </c>
      <c r="D109" s="5">
        <v>0</v>
      </c>
      <c r="E109" s="5">
        <v>0</v>
      </c>
      <c r="F109" s="5">
        <v>1306</v>
      </c>
      <c r="G109" s="5">
        <v>111</v>
      </c>
      <c r="H109" s="5"/>
      <c r="I109" s="1">
        <f t="shared" si="24"/>
        <v>0.99393024409713893</v>
      </c>
      <c r="J109" s="1">
        <f t="shared" si="25"/>
        <v>0.98677248677248652</v>
      </c>
      <c r="K109" s="1">
        <f t="shared" si="26"/>
        <v>1.0038525624355901</v>
      </c>
    </row>
    <row r="110" spans="1:11" x14ac:dyDescent="0.2">
      <c r="A110" s="4">
        <v>1173.1500000000001</v>
      </c>
      <c r="B110" s="5">
        <v>986.77248677248656</v>
      </c>
      <c r="C110" s="5">
        <v>0</v>
      </c>
      <c r="D110" s="5">
        <v>0</v>
      </c>
      <c r="E110" s="5">
        <v>0</v>
      </c>
      <c r="F110" s="5">
        <v>1306</v>
      </c>
      <c r="G110" s="5">
        <v>111</v>
      </c>
      <c r="H110" s="5"/>
      <c r="I110" s="1">
        <f t="shared" si="24"/>
        <v>0.98768387967643068</v>
      </c>
      <c r="J110" s="1">
        <f t="shared" si="25"/>
        <v>0.98677248677248652</v>
      </c>
      <c r="K110" s="1">
        <f t="shared" si="26"/>
        <v>1</v>
      </c>
    </row>
    <row r="111" spans="1:11" x14ac:dyDescent="0.2">
      <c r="A111" s="4">
        <v>1223.1500000000001</v>
      </c>
      <c r="B111" s="5">
        <v>997.35449735449731</v>
      </c>
      <c r="C111" s="5">
        <v>10.06289308176097</v>
      </c>
      <c r="D111" s="5">
        <v>0.99365750528540908</v>
      </c>
      <c r="E111" s="5">
        <v>0.28455284552845517</v>
      </c>
      <c r="F111" s="5">
        <v>1306</v>
      </c>
      <c r="G111" s="5">
        <v>107.91666666666667</v>
      </c>
      <c r="H111" s="5"/>
      <c r="I111" s="1">
        <f t="shared" si="24"/>
        <v>1.0018692152577118</v>
      </c>
      <c r="J111" s="1">
        <f t="shared" si="25"/>
        <v>0.99962636521059656</v>
      </c>
      <c r="K111" s="1">
        <f t="shared" si="26"/>
        <v>1.0039615030349502</v>
      </c>
    </row>
    <row r="112" spans="1:11" x14ac:dyDescent="0.2">
      <c r="A112" s="4">
        <v>1273.1500000000001</v>
      </c>
      <c r="B112" s="5">
        <v>970.89947089947066</v>
      </c>
      <c r="C112" s="5">
        <v>0</v>
      </c>
      <c r="D112" s="5">
        <v>2.1860465116278971</v>
      </c>
      <c r="E112" s="5">
        <v>0</v>
      </c>
      <c r="F112" s="5">
        <v>1298.4653846153847</v>
      </c>
      <c r="G112" s="5">
        <v>106.37499999999999</v>
      </c>
      <c r="H112" s="5"/>
      <c r="I112" s="1">
        <f t="shared" si="24"/>
        <v>0.97003364764072375</v>
      </c>
      <c r="J112" s="1">
        <f t="shared" si="25"/>
        <v>0.97527156392272651</v>
      </c>
      <c r="K112" s="1">
        <f t="shared" si="26"/>
        <v>0.99423076923076925</v>
      </c>
    </row>
    <row r="113" spans="1:11" x14ac:dyDescent="0.2">
      <c r="A113" s="4">
        <v>1323.15</v>
      </c>
      <c r="B113" s="5">
        <v>947.08994708994703</v>
      </c>
      <c r="C113" s="5">
        <v>10.06289308176097</v>
      </c>
      <c r="D113" s="5">
        <v>11.327695560253696</v>
      </c>
      <c r="E113" s="5">
        <v>1.4227642276422761</v>
      </c>
      <c r="F113" s="5">
        <v>1273.3499999999999</v>
      </c>
      <c r="G113" s="5">
        <v>101.75</v>
      </c>
      <c r="H113" s="5"/>
      <c r="I113" s="1">
        <f t="shared" si="24"/>
        <v>0.95124010783158375</v>
      </c>
      <c r="J113" s="1">
        <f t="shared" si="25"/>
        <v>0.97116810243809659</v>
      </c>
      <c r="K113" s="1">
        <f t="shared" si="26"/>
        <v>0.97939726543239025</v>
      </c>
    </row>
    <row r="114" spans="1:11" x14ac:dyDescent="0.2">
      <c r="A114" s="4">
        <v>1373.15</v>
      </c>
      <c r="B114" s="5">
        <v>873.0158730158729</v>
      </c>
      <c r="C114" s="5">
        <v>120.75471698113208</v>
      </c>
      <c r="D114" s="5">
        <v>50.67653276955604</v>
      </c>
      <c r="E114" s="5">
        <v>1.7073170731707312</v>
      </c>
      <c r="F114" s="5">
        <v>1215.5846153846155</v>
      </c>
      <c r="G114" s="5">
        <v>104.83333333333333</v>
      </c>
      <c r="H114" s="5"/>
      <c r="I114" s="1">
        <f t="shared" si="24"/>
        <v>0.95289376774567025</v>
      </c>
      <c r="J114" s="1">
        <f t="shared" si="25"/>
        <v>0.97607625562815581</v>
      </c>
      <c r="K114" s="1">
        <f t="shared" si="26"/>
        <v>0.97765362359247066</v>
      </c>
    </row>
    <row r="115" spans="1:11" x14ac:dyDescent="0.2">
      <c r="A115" s="4">
        <v>1423.15</v>
      </c>
      <c r="B115" s="5">
        <v>708.99470899470896</v>
      </c>
      <c r="C115" s="5">
        <v>120.75471698113208</v>
      </c>
      <c r="D115" s="5">
        <v>122.21987315010571</v>
      </c>
      <c r="E115" s="5">
        <v>0.9959349593495932</v>
      </c>
      <c r="F115" s="5">
        <v>1105.0769230769231</v>
      </c>
      <c r="G115" s="5">
        <v>100</v>
      </c>
      <c r="H115" s="5"/>
      <c r="I115" s="1">
        <f t="shared" si="24"/>
        <v>0.79717366882259189</v>
      </c>
      <c r="J115" s="1">
        <f t="shared" si="25"/>
        <v>0.9544303902542699</v>
      </c>
      <c r="K115" s="1">
        <f t="shared" si="26"/>
        <v>0.8927658874786859</v>
      </c>
    </row>
    <row r="116" spans="1:11" x14ac:dyDescent="0.2">
      <c r="A116" s="4">
        <v>1473.15</v>
      </c>
      <c r="B116" s="5">
        <v>232.80423280423278</v>
      </c>
      <c r="C116" s="5">
        <v>875.47169811320748</v>
      </c>
      <c r="D116" s="5">
        <v>344.79915433403818</v>
      </c>
      <c r="E116" s="5">
        <v>1.9918699186991864</v>
      </c>
      <c r="F116" s="5">
        <v>755.97307692307697</v>
      </c>
      <c r="G116" s="5">
        <v>100</v>
      </c>
      <c r="H116" s="5"/>
      <c r="I116" s="1">
        <f t="shared" si="24"/>
        <v>0.82227066872722332</v>
      </c>
      <c r="J116" s="1">
        <f t="shared" si="25"/>
        <v>0.92439441139100831</v>
      </c>
      <c r="K116" s="1">
        <f t="shared" si="26"/>
        <v>0.91478166993800181</v>
      </c>
    </row>
    <row r="117" spans="1:11" x14ac:dyDescent="0.2">
      <c r="A117" s="4">
        <v>1523.15</v>
      </c>
      <c r="B117" s="5">
        <v>7.9365079365079083</v>
      </c>
      <c r="C117" s="5">
        <v>1519.4968553459119</v>
      </c>
      <c r="D117" s="5">
        <v>471.98731501057074</v>
      </c>
      <c r="E117" s="5">
        <v>46.524390243902438</v>
      </c>
      <c r="F117" s="5">
        <v>421.93846153846164</v>
      </c>
      <c r="G117" s="5">
        <v>0</v>
      </c>
      <c r="H117" s="5"/>
      <c r="I117" s="1">
        <f t="shared" si="24"/>
        <v>0.95059069972108867</v>
      </c>
      <c r="J117" s="1">
        <f t="shared" si="25"/>
        <v>0.99843552820155179</v>
      </c>
      <c r="K117" s="1">
        <f t="shared" si="26"/>
        <v>0.92262563884637727</v>
      </c>
    </row>
    <row r="118" spans="1:11" x14ac:dyDescent="0.2">
      <c r="A118" s="4">
        <v>1573.15</v>
      </c>
      <c r="B118" s="5">
        <v>7.9365079365079083</v>
      </c>
      <c r="C118" s="5">
        <v>1620.125786163522</v>
      </c>
      <c r="D118" s="5">
        <v>471.98731501057074</v>
      </c>
      <c r="E118" s="5">
        <v>58.617886178861781</v>
      </c>
      <c r="F118" s="5">
        <v>416.91538461538465</v>
      </c>
      <c r="G118" s="5">
        <v>0.46249999999999247</v>
      </c>
      <c r="H118" s="5"/>
      <c r="I118" s="1">
        <f t="shared" si="24"/>
        <v>1.0133414326929135</v>
      </c>
      <c r="J118" s="1">
        <f t="shared" si="25"/>
        <v>1.0105290241365112</v>
      </c>
      <c r="K118" s="1">
        <f t="shared" si="26"/>
        <v>0.96193508482892542</v>
      </c>
    </row>
    <row r="119" spans="1:11" x14ac:dyDescent="0.2">
      <c r="A119" s="4">
        <v>1623.15</v>
      </c>
      <c r="B119" s="5">
        <v>0</v>
      </c>
      <c r="C119" s="5">
        <v>1620.125786163522</v>
      </c>
      <c r="D119" s="5">
        <v>470</v>
      </c>
      <c r="E119" s="5">
        <v>65.731707317073173</v>
      </c>
      <c r="F119" s="5">
        <v>414.40384615384619</v>
      </c>
      <c r="G119" s="5">
        <v>0</v>
      </c>
      <c r="H119" s="5"/>
      <c r="I119" s="1">
        <f t="shared" si="24"/>
        <v>1.0056646717340298</v>
      </c>
      <c r="J119" s="1">
        <f t="shared" si="25"/>
        <v>1.0057317073170733</v>
      </c>
      <c r="K119" s="1">
        <f t="shared" si="26"/>
        <v>0.96273552288984976</v>
      </c>
    </row>
    <row r="120" spans="1:11" x14ac:dyDescent="0.2">
      <c r="A120" s="4">
        <v>1673.15</v>
      </c>
      <c r="B120" s="5">
        <v>0</v>
      </c>
      <c r="C120" s="5">
        <v>1600</v>
      </c>
      <c r="D120" s="5">
        <v>466.02536997885835</v>
      </c>
      <c r="E120" s="5">
        <v>70</v>
      </c>
      <c r="F120" s="5">
        <v>409.38076923076932</v>
      </c>
      <c r="G120" s="5">
        <v>0</v>
      </c>
      <c r="I120" s="1">
        <f t="shared" si="24"/>
        <v>0.99317194289261324</v>
      </c>
      <c r="J120" s="1">
        <f t="shared" si="25"/>
        <v>1.0020507399577168</v>
      </c>
      <c r="K120" s="1">
        <f t="shared" si="26"/>
        <v>0.95281835316291685</v>
      </c>
    </row>
    <row r="121" spans="1:11" x14ac:dyDescent="0.2">
      <c r="A121" s="4">
        <v>1723.15</v>
      </c>
      <c r="B121" s="5">
        <v>0</v>
      </c>
      <c r="C121" s="5">
        <v>1600</v>
      </c>
      <c r="D121" s="5">
        <v>470</v>
      </c>
      <c r="E121" s="5">
        <v>65.731707317073173</v>
      </c>
      <c r="F121" s="5">
        <v>421.93846153846164</v>
      </c>
      <c r="G121" s="5">
        <v>0</v>
      </c>
      <c r="I121" s="1">
        <f t="shared" si="24"/>
        <v>0.99317194289261324</v>
      </c>
      <c r="J121" s="1">
        <f t="shared" si="25"/>
        <v>1.0057317073170733</v>
      </c>
      <c r="K121" s="1">
        <f t="shared" si="26"/>
        <v>0.96079962878790059</v>
      </c>
    </row>
    <row r="122" spans="1:11" x14ac:dyDescent="0.2">
      <c r="A122" s="4">
        <v>1773.15</v>
      </c>
      <c r="B122" s="5">
        <v>0</v>
      </c>
      <c r="C122" s="5">
        <v>1614</v>
      </c>
      <c r="D122" s="5">
        <v>441.21298740218259</v>
      </c>
      <c r="E122" s="5">
        <v>59.252912954078205</v>
      </c>
      <c r="F122" s="5">
        <v>421</v>
      </c>
      <c r="G122" s="5">
        <v>0</v>
      </c>
      <c r="H122" s="4"/>
      <c r="I122" s="1">
        <f t="shared" si="24"/>
        <v>1.0018621973929236</v>
      </c>
      <c r="J122" s="1">
        <f t="shared" si="25"/>
        <v>0.94167888775844333</v>
      </c>
      <c r="K122" s="1">
        <f t="shared" si="26"/>
        <v>0.96296053329022901</v>
      </c>
    </row>
    <row r="123" spans="1:11" x14ac:dyDescent="0.2">
      <c r="A123" s="4"/>
      <c r="B123" s="5"/>
      <c r="C123" s="5"/>
      <c r="D123" s="5"/>
      <c r="E123" s="5"/>
      <c r="F123" s="5"/>
      <c r="G123" s="5"/>
      <c r="H123" s="4"/>
      <c r="I123" s="16">
        <f>AVERAGE(I106:I122)</f>
        <v>0.96594562972271281</v>
      </c>
      <c r="J123" s="16">
        <f t="shared" ref="J123" si="27">AVERAGE(J106:J122)</f>
        <v>0.98369392007089307</v>
      </c>
      <c r="K123" s="16">
        <f t="shared" ref="K123" si="28">AVERAGE(K106:K122)</f>
        <v>0.9694648622549219</v>
      </c>
    </row>
    <row r="124" spans="1:11" x14ac:dyDescent="0.2">
      <c r="I124" s="16">
        <f>STDEV(I106:I122)</f>
        <v>6.2048313913891123E-2</v>
      </c>
      <c r="J124" s="16">
        <f t="shared" ref="J124:K124" si="29">STDEV(J106:J122)</f>
        <v>2.4244102093107792E-2</v>
      </c>
      <c r="K124" s="16">
        <f t="shared" si="29"/>
        <v>3.3452774097647194E-2</v>
      </c>
    </row>
    <row r="125" spans="1:11" x14ac:dyDescent="0.2">
      <c r="A125" s="21" t="s">
        <v>48</v>
      </c>
      <c r="B125" s="21"/>
      <c r="C125" s="21"/>
      <c r="D125" s="21"/>
      <c r="E125" s="21"/>
      <c r="F125" s="21"/>
      <c r="G125" s="21"/>
    </row>
    <row r="126" spans="1:11" x14ac:dyDescent="0.2">
      <c r="A126" s="8" t="s">
        <v>4</v>
      </c>
      <c r="B126" s="8" t="s">
        <v>40</v>
      </c>
      <c r="C126" s="8" t="s">
        <v>44</v>
      </c>
      <c r="D126" s="8" t="s">
        <v>41</v>
      </c>
      <c r="E126" s="8" t="s">
        <v>43</v>
      </c>
      <c r="F126" s="8" t="s">
        <v>42</v>
      </c>
      <c r="G126" s="8" t="s">
        <v>45</v>
      </c>
      <c r="I126" s="8" t="s">
        <v>52</v>
      </c>
      <c r="J126" s="14" t="s">
        <v>53</v>
      </c>
      <c r="K126" s="14" t="s">
        <v>54</v>
      </c>
    </row>
    <row r="127" spans="1:11" x14ac:dyDescent="0.2">
      <c r="A127" s="4">
        <v>973.15</v>
      </c>
      <c r="B127" s="5">
        <v>1000</v>
      </c>
      <c r="C127" s="5">
        <v>1250</v>
      </c>
      <c r="D127" s="5">
        <v>0</v>
      </c>
      <c r="E127" s="5">
        <v>0</v>
      </c>
      <c r="F127" s="5">
        <v>0</v>
      </c>
      <c r="G127" s="5">
        <v>0</v>
      </c>
      <c r="I127" s="1">
        <f>(3*B127+2*G127+2*D127)/(3000+2*0)</f>
        <v>1</v>
      </c>
      <c r="J127" s="1">
        <f>(B127*1+F127*2+E127)/1000</f>
        <v>1</v>
      </c>
      <c r="K127" s="1">
        <f>(C127*2+D127+E127)/(2*1250)</f>
        <v>1</v>
      </c>
    </row>
    <row r="128" spans="1:11" x14ac:dyDescent="0.2">
      <c r="A128" s="4">
        <v>1023.15</v>
      </c>
      <c r="B128" s="5">
        <v>993.05555555555566</v>
      </c>
      <c r="C128" s="5">
        <v>1250</v>
      </c>
      <c r="D128" s="5">
        <v>0</v>
      </c>
      <c r="E128" s="5">
        <v>0</v>
      </c>
      <c r="F128" s="5">
        <v>0</v>
      </c>
      <c r="G128" s="5">
        <v>0</v>
      </c>
      <c r="I128" s="1">
        <f t="shared" ref="I128:I143" si="30">(3*B128+2*G128+2*D128)/(3000+2*0)</f>
        <v>0.99305555555555569</v>
      </c>
      <c r="J128" s="1">
        <f t="shared" ref="J128:J143" si="31">(B128*1+F128*2+E128)/1000</f>
        <v>0.99305555555555569</v>
      </c>
      <c r="K128" s="1">
        <f t="shared" ref="K128:K143" si="32">(C128*2+D128+E128)/(2*1250)</f>
        <v>1</v>
      </c>
    </row>
    <row r="129" spans="1:11" x14ac:dyDescent="0.2">
      <c r="A129" s="4">
        <v>1073.1500000000001</v>
      </c>
      <c r="B129" s="5">
        <v>976.85185185185196</v>
      </c>
      <c r="C129" s="5">
        <v>1256.9316081330867</v>
      </c>
      <c r="D129" s="5">
        <v>0</v>
      </c>
      <c r="E129" s="5">
        <v>0</v>
      </c>
      <c r="F129" s="5">
        <v>0</v>
      </c>
      <c r="G129" s="5">
        <v>0</v>
      </c>
      <c r="I129" s="1">
        <f t="shared" si="30"/>
        <v>0.97685185185185186</v>
      </c>
      <c r="J129" s="1">
        <f t="shared" si="31"/>
        <v>0.97685185185185197</v>
      </c>
      <c r="K129" s="1">
        <f t="shared" si="32"/>
        <v>1.0055452865064693</v>
      </c>
    </row>
    <row r="130" spans="1:11" x14ac:dyDescent="0.2">
      <c r="A130" s="4">
        <v>1123.1500000000001</v>
      </c>
      <c r="B130" s="5">
        <v>967.5925925925925</v>
      </c>
      <c r="C130" s="5">
        <v>1247.6894639556376</v>
      </c>
      <c r="D130" s="5">
        <v>0</v>
      </c>
      <c r="E130" s="5">
        <v>0</v>
      </c>
      <c r="F130" s="5">
        <v>0</v>
      </c>
      <c r="G130" s="5">
        <v>0</v>
      </c>
      <c r="I130" s="1">
        <f t="shared" si="30"/>
        <v>0.96759259259259245</v>
      </c>
      <c r="J130" s="1">
        <f t="shared" si="31"/>
        <v>0.96759259259259245</v>
      </c>
      <c r="K130" s="1">
        <f t="shared" si="32"/>
        <v>0.99815157116451014</v>
      </c>
    </row>
    <row r="131" spans="1:11" x14ac:dyDescent="0.2">
      <c r="A131" s="4">
        <v>1173.1500000000001</v>
      </c>
      <c r="B131" s="5">
        <v>960.64814814814804</v>
      </c>
      <c r="C131" s="5">
        <v>1247.6894639556376</v>
      </c>
      <c r="D131" s="5">
        <v>0</v>
      </c>
      <c r="E131" s="5">
        <v>0</v>
      </c>
      <c r="F131" s="5">
        <v>0</v>
      </c>
      <c r="G131" s="5">
        <v>0</v>
      </c>
      <c r="I131" s="1">
        <f t="shared" si="30"/>
        <v>0.96064814814814814</v>
      </c>
      <c r="J131" s="1">
        <f t="shared" si="31"/>
        <v>0.96064814814814803</v>
      </c>
      <c r="K131" s="1">
        <f t="shared" si="32"/>
        <v>0.99815157116451014</v>
      </c>
    </row>
    <row r="132" spans="1:11" x14ac:dyDescent="0.2">
      <c r="A132" s="4">
        <v>1223.1500000000001</v>
      </c>
      <c r="B132" s="5">
        <v>956.01851851851836</v>
      </c>
      <c r="C132" s="5">
        <v>1247.6894639556376</v>
      </c>
      <c r="D132" s="5">
        <v>0</v>
      </c>
      <c r="E132" s="5">
        <v>0</v>
      </c>
      <c r="F132" s="5">
        <v>0</v>
      </c>
      <c r="G132" s="5">
        <v>0</v>
      </c>
      <c r="I132" s="1">
        <f t="shared" si="30"/>
        <v>0.95601851851851838</v>
      </c>
      <c r="J132" s="1">
        <f t="shared" si="31"/>
        <v>0.95601851851851838</v>
      </c>
      <c r="K132" s="1">
        <f t="shared" si="32"/>
        <v>0.99815157116451014</v>
      </c>
    </row>
    <row r="133" spans="1:11" x14ac:dyDescent="0.2">
      <c r="A133" s="4">
        <v>1273.1500000000001</v>
      </c>
      <c r="B133" s="5">
        <v>944.44444444444446</v>
      </c>
      <c r="C133" s="5">
        <v>1238.4473197781883</v>
      </c>
      <c r="D133" s="5">
        <v>0</v>
      </c>
      <c r="E133" s="5">
        <v>0</v>
      </c>
      <c r="F133" s="5">
        <v>0</v>
      </c>
      <c r="G133" s="5">
        <v>0</v>
      </c>
      <c r="I133" s="1">
        <f t="shared" si="30"/>
        <v>0.94444444444444453</v>
      </c>
      <c r="J133" s="1">
        <f t="shared" si="31"/>
        <v>0.94444444444444442</v>
      </c>
      <c r="K133" s="1">
        <f t="shared" si="32"/>
        <v>0.99075785582255071</v>
      </c>
    </row>
    <row r="134" spans="1:11" x14ac:dyDescent="0.2">
      <c r="A134" s="4">
        <v>1323.15</v>
      </c>
      <c r="B134" s="5">
        <v>937.5</v>
      </c>
      <c r="C134" s="5">
        <v>1231.5157116451014</v>
      </c>
      <c r="D134" s="5">
        <v>0</v>
      </c>
      <c r="E134" s="5">
        <v>0</v>
      </c>
      <c r="F134" s="5">
        <v>0</v>
      </c>
      <c r="G134" s="5">
        <v>0</v>
      </c>
      <c r="I134" s="1">
        <f t="shared" si="30"/>
        <v>0.9375</v>
      </c>
      <c r="J134" s="1">
        <f t="shared" si="31"/>
        <v>0.9375</v>
      </c>
      <c r="K134" s="1">
        <f t="shared" si="32"/>
        <v>0.98521256931608114</v>
      </c>
    </row>
    <row r="135" spans="1:11" x14ac:dyDescent="0.2">
      <c r="A135" s="4">
        <v>1373.15</v>
      </c>
      <c r="B135" s="5">
        <v>935.18518518518522</v>
      </c>
      <c r="C135" s="5">
        <v>1215.3419593345654</v>
      </c>
      <c r="D135" s="5">
        <v>0</v>
      </c>
      <c r="E135" s="5">
        <v>0</v>
      </c>
      <c r="F135" s="5">
        <v>0</v>
      </c>
      <c r="G135" s="5">
        <v>0.28439153439153897</v>
      </c>
      <c r="I135" s="1">
        <f t="shared" si="30"/>
        <v>0.93537477954144621</v>
      </c>
      <c r="J135" s="1">
        <f t="shared" si="31"/>
        <v>0.93518518518518523</v>
      </c>
      <c r="K135" s="1">
        <f t="shared" si="32"/>
        <v>0.97227356746765237</v>
      </c>
    </row>
    <row r="136" spans="1:11" x14ac:dyDescent="0.2">
      <c r="A136" s="4">
        <v>1423.15</v>
      </c>
      <c r="B136" s="5">
        <v>923.61111111111109</v>
      </c>
      <c r="C136" s="5">
        <v>1210.7208872458409</v>
      </c>
      <c r="D136" s="5">
        <v>1.9920318725100561</v>
      </c>
      <c r="E136" s="5">
        <v>0.28333333333333327</v>
      </c>
      <c r="F136" s="5">
        <v>0</v>
      </c>
      <c r="G136" s="5">
        <v>1.7063492063492063</v>
      </c>
      <c r="I136" s="1">
        <f t="shared" si="30"/>
        <v>0.92607669849701713</v>
      </c>
      <c r="J136" s="1">
        <f t="shared" si="31"/>
        <v>0.92389444444444435</v>
      </c>
      <c r="K136" s="1">
        <f t="shared" si="32"/>
        <v>0.96948685587900996</v>
      </c>
    </row>
    <row r="137" spans="1:11" x14ac:dyDescent="0.2">
      <c r="A137" s="4">
        <v>1473.15</v>
      </c>
      <c r="B137" s="5">
        <v>879.62962962962956</v>
      </c>
      <c r="C137" s="5">
        <v>1194.5471349353049</v>
      </c>
      <c r="D137" s="5">
        <v>17.928286852589682</v>
      </c>
      <c r="E137" s="5">
        <v>0.42499999999999993</v>
      </c>
      <c r="F137" s="5">
        <v>5.999999999999992</v>
      </c>
      <c r="G137" s="5">
        <v>14.219576719576718</v>
      </c>
      <c r="I137" s="1">
        <f t="shared" si="30"/>
        <v>0.90106153867774053</v>
      </c>
      <c r="J137" s="1">
        <f t="shared" si="31"/>
        <v>0.89205462962962956</v>
      </c>
      <c r="K137" s="1">
        <f t="shared" si="32"/>
        <v>0.96297902268927993</v>
      </c>
    </row>
    <row r="138" spans="1:11" x14ac:dyDescent="0.2">
      <c r="A138" s="4">
        <v>1523.15</v>
      </c>
      <c r="B138" s="5">
        <v>391.2037037037037</v>
      </c>
      <c r="C138" s="5">
        <v>864.14048059149729</v>
      </c>
      <c r="D138" s="5">
        <v>523.90438247011957</v>
      </c>
      <c r="E138" s="5">
        <v>2.1250000000000018</v>
      </c>
      <c r="F138" s="5">
        <v>243.99999999999997</v>
      </c>
      <c r="G138" s="5">
        <v>132.24206349206352</v>
      </c>
      <c r="I138" s="1">
        <f t="shared" si="30"/>
        <v>0.82863466767849236</v>
      </c>
      <c r="J138" s="1">
        <f t="shared" si="31"/>
        <v>0.88132870370370364</v>
      </c>
      <c r="K138" s="1">
        <f t="shared" si="32"/>
        <v>0.90172413746124569</v>
      </c>
    </row>
    <row r="139" spans="1:11" x14ac:dyDescent="0.2">
      <c r="A139" s="4">
        <v>1573.15</v>
      </c>
      <c r="B139" s="5">
        <v>0</v>
      </c>
      <c r="C139" s="5">
        <v>395.101663585952</v>
      </c>
      <c r="D139" s="5">
        <v>1488.0478087649403</v>
      </c>
      <c r="E139" s="5">
        <v>55.25</v>
      </c>
      <c r="F139" s="5">
        <v>474</v>
      </c>
      <c r="G139" s="5">
        <v>1.4219576719576763</v>
      </c>
      <c r="I139" s="1">
        <f t="shared" si="30"/>
        <v>0.99297984429126529</v>
      </c>
      <c r="J139" s="1">
        <f t="shared" si="31"/>
        <v>1.00325</v>
      </c>
      <c r="K139" s="1">
        <f t="shared" si="32"/>
        <v>0.93340045437473784</v>
      </c>
    </row>
    <row r="140" spans="1:11" x14ac:dyDescent="0.2">
      <c r="A140" s="4">
        <v>1623.15</v>
      </c>
      <c r="B140" s="5">
        <v>5.7870370370370168</v>
      </c>
      <c r="C140" s="5">
        <v>404.34380776340117</v>
      </c>
      <c r="D140" s="5">
        <v>1500</v>
      </c>
      <c r="E140" s="5">
        <v>65.166666666666657</v>
      </c>
      <c r="F140" s="5">
        <v>470</v>
      </c>
      <c r="G140" s="5">
        <v>0</v>
      </c>
      <c r="I140" s="1">
        <f t="shared" si="30"/>
        <v>1.005787037037037</v>
      </c>
      <c r="J140" s="1">
        <f t="shared" si="31"/>
        <v>1.0109537037037037</v>
      </c>
      <c r="K140" s="1">
        <f t="shared" si="32"/>
        <v>0.94954171287738753</v>
      </c>
    </row>
    <row r="141" spans="1:11" x14ac:dyDescent="0.2">
      <c r="A141" s="4">
        <v>1673.15</v>
      </c>
      <c r="B141" s="5">
        <v>3.4722222222222103</v>
      </c>
      <c r="C141" s="5">
        <v>420.51756007393715</v>
      </c>
      <c r="D141" s="5">
        <v>1500</v>
      </c>
      <c r="E141" s="5">
        <v>68</v>
      </c>
      <c r="F141" s="5">
        <v>457.99999999999994</v>
      </c>
      <c r="G141" s="5">
        <v>0</v>
      </c>
      <c r="I141" s="1">
        <f t="shared" si="30"/>
        <v>1.0034722222222221</v>
      </c>
      <c r="J141" s="1">
        <f t="shared" si="31"/>
        <v>0.98747222222222208</v>
      </c>
      <c r="K141" s="1">
        <f t="shared" si="32"/>
        <v>0.96361404805914974</v>
      </c>
    </row>
    <row r="142" spans="1:11" x14ac:dyDescent="0.2">
      <c r="A142" s="4">
        <v>1723.15</v>
      </c>
      <c r="B142" s="5">
        <v>0</v>
      </c>
      <c r="C142" s="5">
        <v>402.03327171903879</v>
      </c>
      <c r="D142" s="5">
        <v>1500</v>
      </c>
      <c r="E142" s="5">
        <v>65.166666666666657</v>
      </c>
      <c r="F142" s="5">
        <v>468</v>
      </c>
      <c r="G142" s="5">
        <v>0</v>
      </c>
      <c r="I142" s="1">
        <f t="shared" si="30"/>
        <v>1</v>
      </c>
      <c r="J142" s="1">
        <f t="shared" si="31"/>
        <v>1.0011666666666665</v>
      </c>
      <c r="K142" s="1">
        <f t="shared" si="32"/>
        <v>0.94769328404189768</v>
      </c>
    </row>
    <row r="143" spans="1:11" x14ac:dyDescent="0.2">
      <c r="A143" s="4">
        <v>1773.15</v>
      </c>
      <c r="B143" s="5">
        <v>0</v>
      </c>
      <c r="C143" s="5">
        <v>395.101663585952</v>
      </c>
      <c r="D143" s="5">
        <v>1500</v>
      </c>
      <c r="E143" s="5">
        <v>62.333333333333336</v>
      </c>
      <c r="F143" s="5">
        <v>468</v>
      </c>
      <c r="G143" s="5">
        <v>0</v>
      </c>
      <c r="H143" s="4"/>
      <c r="I143" s="1">
        <f t="shared" si="30"/>
        <v>1</v>
      </c>
      <c r="J143" s="1">
        <f t="shared" si="31"/>
        <v>0.99833333333333341</v>
      </c>
      <c r="K143" s="1">
        <f t="shared" si="32"/>
        <v>0.9410146642020949</v>
      </c>
    </row>
    <row r="144" spans="1:11" x14ac:dyDescent="0.2">
      <c r="I144" s="16">
        <f>AVERAGE(I127:I143)</f>
        <v>0.96055869994448984</v>
      </c>
      <c r="J144" s="16">
        <f t="shared" ref="J144" si="33">AVERAGE(J127:J143)</f>
        <v>0.96292647058823533</v>
      </c>
      <c r="K144" s="16">
        <f t="shared" ref="K144" si="34">AVERAGE(K127:K143)</f>
        <v>0.97162930424653449</v>
      </c>
    </row>
    <row r="145" spans="1:11" x14ac:dyDescent="0.2">
      <c r="I145" s="16">
        <f>STDEV(I127:I143)</f>
        <v>4.647259600526131E-2</v>
      </c>
      <c r="J145" s="16">
        <f t="shared" ref="J145:K145" si="35">STDEV(J127:J143)</f>
        <v>3.9341489319247219E-2</v>
      </c>
      <c r="K145" s="16">
        <f t="shared" si="35"/>
        <v>2.9486321214177574E-2</v>
      </c>
    </row>
    <row r="146" spans="1:11" x14ac:dyDescent="0.2">
      <c r="A146" s="21" t="s">
        <v>49</v>
      </c>
      <c r="B146" s="21"/>
      <c r="C146" s="21"/>
      <c r="D146" s="21"/>
      <c r="E146" s="21"/>
    </row>
    <row r="147" spans="1:11" x14ac:dyDescent="0.2">
      <c r="A147" s="8" t="s">
        <v>4</v>
      </c>
      <c r="B147" s="8" t="s">
        <v>0</v>
      </c>
      <c r="C147" s="8" t="s">
        <v>1</v>
      </c>
      <c r="D147" s="8" t="s">
        <v>2</v>
      </c>
      <c r="E147" s="8" t="s">
        <v>3</v>
      </c>
      <c r="I147" s="8" t="s">
        <v>52</v>
      </c>
      <c r="J147" s="14" t="s">
        <v>53</v>
      </c>
      <c r="K147" s="14" t="s">
        <v>54</v>
      </c>
    </row>
    <row r="148" spans="1:11" x14ac:dyDescent="0.2">
      <c r="A148" s="4">
        <v>873.15</v>
      </c>
      <c r="B148" s="5">
        <v>984.34361233480161</v>
      </c>
      <c r="C148" s="5">
        <v>1020</v>
      </c>
      <c r="D148" s="5">
        <v>490.73360655737707</v>
      </c>
      <c r="E148" s="5">
        <v>0</v>
      </c>
      <c r="G148" s="12"/>
      <c r="I148" s="1">
        <f>(2*B148+2*E148)/(2000)</f>
        <v>0.98434361233480161</v>
      </c>
      <c r="J148" s="1"/>
      <c r="K148" s="1">
        <f>(D148*2+E148)/(2*500)</f>
        <v>0.98146721311475416</v>
      </c>
    </row>
    <row r="149" spans="1:11" x14ac:dyDescent="0.2">
      <c r="A149" s="4">
        <v>923.15</v>
      </c>
      <c r="B149" s="5">
        <v>1002</v>
      </c>
      <c r="C149" s="5">
        <v>1028</v>
      </c>
      <c r="D149" s="5">
        <v>501</v>
      </c>
      <c r="E149" s="5">
        <v>0</v>
      </c>
      <c r="I149" s="1">
        <f t="shared" ref="I149:I155" si="36">(2*B149+2*E149)/(2000)</f>
        <v>1.002</v>
      </c>
      <c r="K149" s="1">
        <f t="shared" ref="K149:K155" si="37">(D149*2+E149)/(2*500)</f>
        <v>1.002</v>
      </c>
    </row>
    <row r="150" spans="1:11" x14ac:dyDescent="0.2">
      <c r="A150" s="4">
        <v>973.15</v>
      </c>
      <c r="B150" s="5">
        <v>1010.8281938325991</v>
      </c>
      <c r="C150" s="5">
        <v>965</v>
      </c>
      <c r="D150" s="5">
        <v>501</v>
      </c>
      <c r="E150" s="5">
        <v>0</v>
      </c>
      <c r="I150" s="1">
        <f t="shared" si="36"/>
        <v>1.0108281938325991</v>
      </c>
      <c r="K150" s="1">
        <f t="shared" si="37"/>
        <v>1.002</v>
      </c>
    </row>
    <row r="151" spans="1:11" x14ac:dyDescent="0.2">
      <c r="A151" s="4">
        <v>998.15</v>
      </c>
      <c r="B151" s="5">
        <v>375.1982378854625</v>
      </c>
      <c r="C151" s="5">
        <v>697</v>
      </c>
      <c r="D151" s="5">
        <v>172.47540983606558</v>
      </c>
      <c r="E151" s="5">
        <v>654.51724137931035</v>
      </c>
      <c r="I151" s="1">
        <f t="shared" si="36"/>
        <v>1.0297154792647729</v>
      </c>
      <c r="K151" s="1">
        <f t="shared" si="37"/>
        <v>0.99946806105144148</v>
      </c>
    </row>
    <row r="152" spans="1:11" x14ac:dyDescent="0.2">
      <c r="A152" s="4">
        <v>1023.15</v>
      </c>
      <c r="B152" s="5">
        <v>73.274008810572681</v>
      </c>
      <c r="C152" s="5">
        <v>110</v>
      </c>
      <c r="D152" s="5">
        <v>26.692622950819676</v>
      </c>
      <c r="E152" s="5">
        <v>872.68965517241372</v>
      </c>
      <c r="I152" s="1">
        <f t="shared" si="36"/>
        <v>0.94596366398298637</v>
      </c>
      <c r="K152" s="1">
        <f t="shared" si="37"/>
        <v>0.9260749010740531</v>
      </c>
    </row>
    <row r="153" spans="1:11" x14ac:dyDescent="0.2">
      <c r="A153" s="4">
        <v>1073.1500000000001</v>
      </c>
      <c r="B153" s="5">
        <v>20.30484581497797</v>
      </c>
      <c r="C153" s="5">
        <v>42</v>
      </c>
      <c r="D153" s="5">
        <v>2.0532786885245833</v>
      </c>
      <c r="E153" s="5">
        <v>941.58620689655163</v>
      </c>
      <c r="I153" s="1">
        <f t="shared" si="36"/>
        <v>0.96189105271152964</v>
      </c>
      <c r="K153" s="1">
        <f t="shared" si="37"/>
        <v>0.94569276427360083</v>
      </c>
    </row>
    <row r="154" spans="1:11" x14ac:dyDescent="0.2">
      <c r="A154" s="4">
        <v>1123.1500000000001</v>
      </c>
      <c r="B154" s="5">
        <v>6.1797356828193841</v>
      </c>
      <c r="C154" s="5">
        <v>11</v>
      </c>
      <c r="D154" s="5">
        <v>0</v>
      </c>
      <c r="E154" s="5">
        <v>987.51724137931035</v>
      </c>
      <c r="I154" s="1">
        <f t="shared" si="36"/>
        <v>0.99369697706212967</v>
      </c>
      <c r="K154" s="1">
        <f t="shared" si="37"/>
        <v>0.9875172413793103</v>
      </c>
    </row>
    <row r="155" spans="1:11" x14ac:dyDescent="0.2">
      <c r="A155" s="4">
        <v>1173.1500000000001</v>
      </c>
      <c r="B155" s="5">
        <v>0</v>
      </c>
      <c r="C155" s="5">
        <v>0</v>
      </c>
      <c r="D155" s="5">
        <v>0</v>
      </c>
      <c r="E155" s="5">
        <v>999</v>
      </c>
      <c r="I155" s="1">
        <f t="shared" si="36"/>
        <v>0.999</v>
      </c>
      <c r="K155" s="1">
        <f t="shared" si="37"/>
        <v>0.999</v>
      </c>
    </row>
    <row r="156" spans="1:11" x14ac:dyDescent="0.2">
      <c r="I156" s="16">
        <f>AVERAGE(I148:I155)</f>
        <v>0.99092987239860253</v>
      </c>
      <c r="J156" s="16"/>
      <c r="K156" s="16">
        <f t="shared" ref="K156" si="38">AVERAGE(K148:K155)</f>
        <v>0.98040252261164496</v>
      </c>
    </row>
    <row r="157" spans="1:11" x14ac:dyDescent="0.2">
      <c r="I157" s="16">
        <f>STDEV(I148:I155)</f>
        <v>2.6737319607148691E-2</v>
      </c>
      <c r="J157" s="16"/>
      <c r="K157" s="16">
        <f t="shared" ref="K157" si="39">STDEV(K148:K155)</f>
        <v>2.8909399250363364E-2</v>
      </c>
    </row>
    <row r="160" spans="1:11" x14ac:dyDescent="0.2">
      <c r="I160" s="17">
        <f>AVERAGE(I32,I57,I81,I102,I123,I144,I156)</f>
        <v>0.97490058303097837</v>
      </c>
      <c r="J160" s="17">
        <f>AVERAGE(J32,J57,J81,J102,J123,J144,J156)</f>
        <v>0.97178952754250714</v>
      </c>
      <c r="K160" s="17">
        <f t="shared" ref="K160" si="40">AVERAGE(K32,K57,K81,K102,K123,K144,K156)</f>
        <v>0.96775964292669836</v>
      </c>
    </row>
    <row r="161" spans="9:11" x14ac:dyDescent="0.2">
      <c r="I161">
        <f>STDEV(I33,I58,I82,I103,I124,I145,I157)</f>
        <v>1.1661077644949093E-2</v>
      </c>
      <c r="J161">
        <f t="shared" ref="J161:K161" si="41">STDEV(J33,J58,J82,J103,J124,J145,J157)</f>
        <v>1.4718092098462109E-2</v>
      </c>
      <c r="K161">
        <f t="shared" si="41"/>
        <v>4.6062660279664975E-3</v>
      </c>
    </row>
  </sheetData>
  <mergeCells count="11">
    <mergeCell ref="A146:E146"/>
    <mergeCell ref="A59:G59"/>
    <mergeCell ref="A83:G83"/>
    <mergeCell ref="A104:G104"/>
    <mergeCell ref="A125:G125"/>
    <mergeCell ref="I9:K9"/>
    <mergeCell ref="A1:G1"/>
    <mergeCell ref="A2:G2"/>
    <mergeCell ref="A9:G9"/>
    <mergeCell ref="A34:G34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E9C96-FDAF-49AB-957C-5E83256E63B6}">
  <dimension ref="A1:AA193"/>
  <sheetViews>
    <sheetView workbookViewId="0">
      <selection sqref="A1:G1"/>
    </sheetView>
  </sheetViews>
  <sheetFormatPr baseColWidth="10" defaultRowHeight="15" x14ac:dyDescent="0.2"/>
  <sheetData>
    <row r="1" spans="1:23" x14ac:dyDescent="0.2">
      <c r="A1" s="22" t="s">
        <v>29</v>
      </c>
      <c r="B1" s="22"/>
      <c r="C1" s="22"/>
      <c r="D1" s="22"/>
      <c r="E1" s="22"/>
      <c r="F1" s="22"/>
      <c r="G1" s="22"/>
    </row>
    <row r="7" spans="1:23" x14ac:dyDescent="0.2">
      <c r="A7" s="21" t="s">
        <v>39</v>
      </c>
      <c r="B7" s="21"/>
      <c r="C7" s="21"/>
      <c r="D7" s="21"/>
      <c r="E7" s="21"/>
      <c r="F7" s="21"/>
      <c r="G7" s="21"/>
    </row>
    <row r="8" spans="1:2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3" x14ac:dyDescent="0.2">
      <c r="A9" s="4"/>
      <c r="B9" s="4"/>
      <c r="C9" s="4" t="s">
        <v>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 t="s">
        <v>5</v>
      </c>
      <c r="Q9" s="4" t="s">
        <v>6</v>
      </c>
      <c r="R9" s="4" t="s">
        <v>6</v>
      </c>
      <c r="S9" s="4" t="s">
        <v>5</v>
      </c>
      <c r="T9" s="4" t="s">
        <v>5</v>
      </c>
      <c r="U9" s="4" t="s">
        <v>5</v>
      </c>
      <c r="V9" s="4" t="s">
        <v>6</v>
      </c>
      <c r="W9" s="4" t="s">
        <v>6</v>
      </c>
    </row>
    <row r="10" spans="1:23" x14ac:dyDescent="0.2">
      <c r="A10" s="4" t="s">
        <v>7</v>
      </c>
      <c r="B10" s="4" t="s">
        <v>4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  <c r="P10" s="4" t="s">
        <v>21</v>
      </c>
      <c r="Q10" s="4" t="s">
        <v>22</v>
      </c>
      <c r="R10" s="4" t="s">
        <v>23</v>
      </c>
      <c r="S10" s="4" t="s">
        <v>24</v>
      </c>
      <c r="T10" s="4" t="s">
        <v>25</v>
      </c>
      <c r="U10" s="4" t="s">
        <v>26</v>
      </c>
      <c r="V10" s="4" t="s">
        <v>27</v>
      </c>
      <c r="W10" s="4" t="s">
        <v>28</v>
      </c>
    </row>
    <row r="11" spans="1:23" x14ac:dyDescent="0.2">
      <c r="A11" s="4">
        <v>600</v>
      </c>
      <c r="B11" s="4">
        <v>873.15</v>
      </c>
      <c r="C11" s="1">
        <v>1.2665625</v>
      </c>
      <c r="D11" s="4">
        <v>0.05</v>
      </c>
      <c r="E11" s="1">
        <v>3.7699111843077522</v>
      </c>
      <c r="F11" s="2">
        <v>7.5398223686155033E-5</v>
      </c>
      <c r="G11" s="2">
        <v>1.3154939688559953E-3</v>
      </c>
      <c r="H11" s="11">
        <v>1E-3</v>
      </c>
      <c r="I11" s="11">
        <v>2E-3</v>
      </c>
      <c r="J11" s="11">
        <v>0</v>
      </c>
      <c r="K11" s="11">
        <v>0.997</v>
      </c>
      <c r="L11" s="2">
        <v>1.3154939688559953E-6</v>
      </c>
      <c r="M11" s="2">
        <v>2.6309879377119905E-6</v>
      </c>
      <c r="N11" s="2">
        <v>0</v>
      </c>
      <c r="O11" s="2">
        <v>1.3115474869494273E-3</v>
      </c>
      <c r="P11" s="3">
        <v>1.7924676927049965</v>
      </c>
      <c r="Q11" s="3">
        <v>0.89623384635249825</v>
      </c>
      <c r="R11" s="3">
        <v>0.89444137865979323</v>
      </c>
      <c r="S11" s="3">
        <v>3.584935385409993</v>
      </c>
      <c r="T11" s="3">
        <v>2.6975751414966282</v>
      </c>
      <c r="U11" s="3">
        <v>0</v>
      </c>
      <c r="V11" s="3">
        <v>1.7870902896268814</v>
      </c>
      <c r="W11" s="3">
        <v>0.8926489109670882</v>
      </c>
    </row>
    <row r="12" spans="1:23" x14ac:dyDescent="0.2">
      <c r="A12" s="4">
        <v>600</v>
      </c>
      <c r="B12" s="4">
        <v>873.15</v>
      </c>
      <c r="C12" s="1">
        <v>1.2665625</v>
      </c>
      <c r="D12" s="4">
        <v>0.05</v>
      </c>
      <c r="E12" s="1">
        <v>3.7699111843077522</v>
      </c>
      <c r="F12" s="2">
        <v>7.5398223686155033E-5</v>
      </c>
      <c r="G12" s="2">
        <v>1.3154939688559953E-3</v>
      </c>
      <c r="H12" s="11">
        <v>1E-3</v>
      </c>
      <c r="I12" s="11">
        <v>2E-3</v>
      </c>
      <c r="J12" s="11">
        <v>2.2500000000000003E-3</v>
      </c>
      <c r="K12" s="11">
        <v>0.99475000000000002</v>
      </c>
      <c r="L12" s="2">
        <v>1.3154939688559953E-6</v>
      </c>
      <c r="M12" s="2">
        <v>2.6309879377119905E-6</v>
      </c>
      <c r="N12" s="2">
        <v>2.9598614299259895E-6</v>
      </c>
      <c r="O12" s="2">
        <v>1.3085876255195014E-3</v>
      </c>
      <c r="P12" s="3">
        <v>1.7924676927049965</v>
      </c>
      <c r="Q12" s="3">
        <v>0.89623384635249825</v>
      </c>
      <c r="R12" s="3">
        <v>0.89444137865979323</v>
      </c>
      <c r="S12" s="3">
        <v>3.584935385409993</v>
      </c>
      <c r="T12" s="3">
        <v>2.6975751414966282</v>
      </c>
      <c r="U12" s="3">
        <v>4.0330523085862415</v>
      </c>
      <c r="V12" s="3">
        <v>1.7830572373182954</v>
      </c>
      <c r="W12" s="3">
        <v>0.88861585865850212</v>
      </c>
    </row>
    <row r="13" spans="1:23" x14ac:dyDescent="0.2">
      <c r="A13" s="4">
        <v>650</v>
      </c>
      <c r="B13" s="4">
        <v>923.15</v>
      </c>
      <c r="C13" s="1">
        <v>1.2665625</v>
      </c>
      <c r="D13" s="4">
        <v>0.05</v>
      </c>
      <c r="E13" s="1">
        <v>3.7699111843077522</v>
      </c>
      <c r="F13" s="2">
        <v>7.5398223686155033E-5</v>
      </c>
      <c r="G13" s="2">
        <v>1.2442436861903399E-3</v>
      </c>
      <c r="H13" s="11">
        <v>1E-3</v>
      </c>
      <c r="I13" s="11">
        <v>2E-3</v>
      </c>
      <c r="J13" s="11">
        <v>2.2500000000000003E-3</v>
      </c>
      <c r="K13" s="11">
        <v>0.99475000000000002</v>
      </c>
      <c r="L13" s="2">
        <v>1.2442436861903399E-6</v>
      </c>
      <c r="M13" s="2">
        <v>2.4884873723806798E-6</v>
      </c>
      <c r="N13" s="2">
        <v>2.7995482939282653E-6</v>
      </c>
      <c r="O13" s="2">
        <v>1.2377114068378406E-3</v>
      </c>
      <c r="P13" s="3">
        <v>1.695383378525015</v>
      </c>
      <c r="Q13" s="3">
        <v>0.84769168926250749</v>
      </c>
      <c r="R13" s="3">
        <v>0.84599630588398245</v>
      </c>
      <c r="S13" s="3">
        <v>3.3907667570500299</v>
      </c>
      <c r="T13" s="3">
        <v>2.5514680548099231</v>
      </c>
      <c r="U13" s="3">
        <v>3.8146126016812851</v>
      </c>
      <c r="V13" s="3">
        <v>1.6864826157877588</v>
      </c>
      <c r="W13" s="3">
        <v>0.84048630990377637</v>
      </c>
    </row>
    <row r="14" spans="1:23" x14ac:dyDescent="0.2">
      <c r="A14" s="4">
        <v>700</v>
      </c>
      <c r="B14" s="4">
        <v>973.15</v>
      </c>
      <c r="C14" s="1">
        <v>1.2665625</v>
      </c>
      <c r="D14" s="4">
        <v>0.05</v>
      </c>
      <c r="E14" s="1">
        <v>3.7699111843077522</v>
      </c>
      <c r="F14" s="2">
        <v>7.5398223686155033E-5</v>
      </c>
      <c r="G14" s="2">
        <v>1.1803150171161819E-3</v>
      </c>
      <c r="H14" s="11">
        <v>1E-3</v>
      </c>
      <c r="I14" s="11">
        <v>2E-3</v>
      </c>
      <c r="J14" s="11">
        <v>2.2500000000000003E-3</v>
      </c>
      <c r="K14" s="11">
        <v>0.99475000000000002</v>
      </c>
      <c r="L14" s="2">
        <v>1.1803150171161819E-6</v>
      </c>
      <c r="M14" s="2">
        <v>2.3606300342323638E-6</v>
      </c>
      <c r="N14" s="2">
        <v>2.6557087885114096E-6</v>
      </c>
      <c r="O14" s="2">
        <v>1.174118363276322E-3</v>
      </c>
      <c r="P14" s="3">
        <v>1.608275359282092</v>
      </c>
      <c r="Q14" s="3">
        <v>0.80413767964104599</v>
      </c>
      <c r="R14" s="3">
        <v>0.80252940428176389</v>
      </c>
      <c r="S14" s="3">
        <v>3.216550718564184</v>
      </c>
      <c r="T14" s="3">
        <v>2.4203747981275048</v>
      </c>
      <c r="U14" s="3">
        <v>3.6186195583847072</v>
      </c>
      <c r="V14" s="3">
        <v>1.599831913645861</v>
      </c>
      <c r="W14" s="3">
        <v>0.79730250936409708</v>
      </c>
    </row>
    <row r="15" spans="1:23" x14ac:dyDescent="0.2">
      <c r="A15" s="4">
        <v>725</v>
      </c>
      <c r="B15" s="4">
        <v>998.15</v>
      </c>
      <c r="C15" s="1">
        <v>1.2665625</v>
      </c>
      <c r="D15" s="4">
        <v>0.05</v>
      </c>
      <c r="E15" s="1">
        <v>3.7699111843077522</v>
      </c>
      <c r="F15" s="2">
        <v>7.5398223686155033E-5</v>
      </c>
      <c r="G15" s="2">
        <v>1.1507524509408529E-3</v>
      </c>
      <c r="H15" s="11">
        <v>1E-3</v>
      </c>
      <c r="I15" s="11">
        <v>2E-3</v>
      </c>
      <c r="J15" s="11">
        <v>2.2500000000000003E-3</v>
      </c>
      <c r="K15" s="11">
        <v>0.99475000000000002</v>
      </c>
      <c r="L15" s="2">
        <v>1.150752450940853E-6</v>
      </c>
      <c r="M15" s="2">
        <v>2.301504901881706E-6</v>
      </c>
      <c r="N15" s="2">
        <v>2.5891930146169195E-6</v>
      </c>
      <c r="O15" s="2">
        <v>1.1447110005734134E-3</v>
      </c>
      <c r="P15" s="3">
        <v>1.5679939547015658</v>
      </c>
      <c r="Q15" s="3">
        <v>0.78399697735078289</v>
      </c>
      <c r="R15" s="3">
        <v>0.78242898339608136</v>
      </c>
      <c r="S15" s="3">
        <v>3.1359879094031315</v>
      </c>
      <c r="T15" s="3">
        <v>2.3597532783627524</v>
      </c>
      <c r="U15" s="3">
        <v>3.5279863980785233</v>
      </c>
      <c r="V15" s="3">
        <v>1.5597619864393824</v>
      </c>
      <c r="W15" s="3">
        <v>0.777333003043301</v>
      </c>
    </row>
    <row r="16" spans="1:23" x14ac:dyDescent="0.2">
      <c r="A16" s="4">
        <v>750</v>
      </c>
      <c r="B16" s="4">
        <v>1023.15</v>
      </c>
      <c r="C16" s="1">
        <v>1.2665625</v>
      </c>
      <c r="D16" s="4">
        <v>0.05</v>
      </c>
      <c r="E16" s="1">
        <v>3.7699111843077522</v>
      </c>
      <c r="F16" s="2">
        <v>7.5398223686155033E-5</v>
      </c>
      <c r="G16" s="2">
        <v>1.1226345686425375E-3</v>
      </c>
      <c r="H16" s="11">
        <v>1E-3</v>
      </c>
      <c r="I16" s="11">
        <v>2E-3</v>
      </c>
      <c r="J16" s="11">
        <v>2.2500000000000003E-3</v>
      </c>
      <c r="K16" s="11">
        <v>0.99475000000000002</v>
      </c>
      <c r="L16" s="2">
        <v>1.1226345686425375E-6</v>
      </c>
      <c r="M16" s="2">
        <v>2.245269137285075E-6</v>
      </c>
      <c r="N16" s="2">
        <v>2.5259277794457099E-6</v>
      </c>
      <c r="O16" s="2">
        <v>1.1167407371571643E-3</v>
      </c>
      <c r="P16" s="3">
        <v>1.5296810495874187</v>
      </c>
      <c r="Q16" s="3">
        <v>0.76484052479370923</v>
      </c>
      <c r="R16" s="3">
        <v>0.76331084374412184</v>
      </c>
      <c r="S16" s="3">
        <v>3.0593620991748374</v>
      </c>
      <c r="T16" s="3">
        <v>2.3020942528444319</v>
      </c>
      <c r="U16" s="3">
        <v>3.4417823615716929</v>
      </c>
      <c r="V16" s="3">
        <v>1.5216502240770853</v>
      </c>
      <c r="W16" s="3">
        <v>0.75833938033296344</v>
      </c>
    </row>
    <row r="17" spans="1:23" x14ac:dyDescent="0.2">
      <c r="A17" s="4">
        <v>775</v>
      </c>
      <c r="B17" s="4">
        <v>1048.1500000000001</v>
      </c>
      <c r="C17" s="1">
        <v>1.2665625</v>
      </c>
      <c r="D17" s="4">
        <v>0.05</v>
      </c>
      <c r="E17" s="1">
        <v>3.7699111843077522</v>
      </c>
      <c r="F17" s="2">
        <v>7.5398223686155033E-5</v>
      </c>
      <c r="G17" s="2">
        <v>1.0958579963808732E-3</v>
      </c>
      <c r="H17" s="11">
        <v>1E-3</v>
      </c>
      <c r="I17" s="11">
        <v>2E-3</v>
      </c>
      <c r="J17" s="11">
        <v>2.2500000000000003E-3</v>
      </c>
      <c r="K17" s="11">
        <v>0.99475000000000002</v>
      </c>
      <c r="L17" s="2">
        <v>1.0958579963808733E-6</v>
      </c>
      <c r="M17" s="2">
        <v>2.1917159927617466E-6</v>
      </c>
      <c r="N17" s="2">
        <v>2.4656804918569649E-6</v>
      </c>
      <c r="O17" s="2">
        <v>1.0901047418998737E-3</v>
      </c>
      <c r="P17" s="3">
        <v>1.4931957886613252</v>
      </c>
      <c r="Q17" s="3">
        <v>0.74659789433066259</v>
      </c>
      <c r="R17" s="3">
        <v>0.74510469854200123</v>
      </c>
      <c r="S17" s="3">
        <v>2.9863915773226504</v>
      </c>
      <c r="T17" s="3">
        <v>2.2471857413516974</v>
      </c>
      <c r="U17" s="3">
        <v>3.3596905244879811</v>
      </c>
      <c r="V17" s="3">
        <v>1.4853565107708528</v>
      </c>
      <c r="W17" s="3">
        <v>0.74025181222885161</v>
      </c>
    </row>
    <row r="18" spans="1:23" x14ac:dyDescent="0.2">
      <c r="A18" s="4">
        <v>800</v>
      </c>
      <c r="B18" s="4">
        <v>1073.1500000000001</v>
      </c>
      <c r="C18" s="1">
        <v>1.2665625</v>
      </c>
      <c r="D18" s="4">
        <v>0.05</v>
      </c>
      <c r="E18" s="1">
        <v>3.7699111843077522</v>
      </c>
      <c r="F18" s="2">
        <v>7.5398223686155033E-5</v>
      </c>
      <c r="G18" s="2">
        <v>1.0703289930639819E-3</v>
      </c>
      <c r="H18" s="11">
        <v>1E-3</v>
      </c>
      <c r="I18" s="11">
        <v>2E-3</v>
      </c>
      <c r="J18" s="11">
        <v>2.2500000000000003E-3</v>
      </c>
      <c r="K18" s="11">
        <v>0.99475000000000002</v>
      </c>
      <c r="L18" s="2">
        <v>1.0703289930639819E-6</v>
      </c>
      <c r="M18" s="2">
        <v>2.1406579861279638E-6</v>
      </c>
      <c r="N18" s="2">
        <v>2.4082402343939594E-6</v>
      </c>
      <c r="O18" s="2">
        <v>1.064709765850396E-3</v>
      </c>
      <c r="P18" s="3">
        <v>1.4584104420494504</v>
      </c>
      <c r="Q18" s="3">
        <v>0.72920522102472507</v>
      </c>
      <c r="R18" s="3">
        <v>0.72774681058267565</v>
      </c>
      <c r="S18" s="3">
        <v>2.9168208840989007</v>
      </c>
      <c r="T18" s="3">
        <v>2.1948355167476876</v>
      </c>
      <c r="U18" s="3">
        <v>3.2814234946112624</v>
      </c>
      <c r="V18" s="3">
        <v>1.4507537872286902</v>
      </c>
      <c r="W18" s="3">
        <v>0.72300697664601454</v>
      </c>
    </row>
    <row r="19" spans="1:23" x14ac:dyDescent="0.2">
      <c r="A19" s="4">
        <v>850</v>
      </c>
      <c r="B19" s="4">
        <v>1123.1500000000001</v>
      </c>
      <c r="C19" s="1">
        <v>1.2665625</v>
      </c>
      <c r="D19" s="4">
        <v>0.05</v>
      </c>
      <c r="E19" s="1">
        <v>3.7699111843077522</v>
      </c>
      <c r="F19" s="2">
        <v>7.5398223686155033E-5</v>
      </c>
      <c r="G19" s="2">
        <v>1.0226804602293659E-3</v>
      </c>
      <c r="H19" s="11">
        <v>1E-3</v>
      </c>
      <c r="I19" s="11">
        <v>2E-3</v>
      </c>
      <c r="J19" s="11">
        <v>2.2500000000000003E-3</v>
      </c>
      <c r="K19" s="11">
        <v>0.99475000000000002</v>
      </c>
      <c r="L19" s="2">
        <v>1.022680460229366E-6</v>
      </c>
      <c r="M19" s="2">
        <v>2.0453609204587319E-6</v>
      </c>
      <c r="N19" s="2">
        <v>2.3010310355160736E-6</v>
      </c>
      <c r="O19" s="2">
        <v>1.0173113878131617E-3</v>
      </c>
      <c r="P19" s="3">
        <v>1.3934854346128012</v>
      </c>
      <c r="Q19" s="3">
        <v>0.69674271730640058</v>
      </c>
      <c r="R19" s="3">
        <v>0.69534923187178777</v>
      </c>
      <c r="S19" s="3">
        <v>2.7869708692256023</v>
      </c>
      <c r="T19" s="3">
        <v>2.0971265946648097</v>
      </c>
      <c r="U19" s="3">
        <v>3.1353422278788035</v>
      </c>
      <c r="V19" s="3">
        <v>1.3861696360810838</v>
      </c>
      <c r="W19" s="3">
        <v>0.69082040420929602</v>
      </c>
    </row>
    <row r="20" spans="1:23" x14ac:dyDescent="0.2">
      <c r="A20" s="4">
        <v>900</v>
      </c>
      <c r="B20" s="4">
        <v>1173.1500000000001</v>
      </c>
      <c r="C20" s="1">
        <v>1.2665625</v>
      </c>
      <c r="D20" s="4">
        <v>0.05</v>
      </c>
      <c r="E20" s="1">
        <v>3.7699111843077522</v>
      </c>
      <c r="F20" s="2">
        <v>7.5398223686155033E-5</v>
      </c>
      <c r="G20" s="2">
        <v>9.7909351652100077E-4</v>
      </c>
      <c r="H20" s="11">
        <v>1E-3</v>
      </c>
      <c r="I20" s="11">
        <v>2E-3</v>
      </c>
      <c r="J20" s="11">
        <v>2.2500000000000003E-3</v>
      </c>
      <c r="K20" s="11">
        <v>0.99475000000000002</v>
      </c>
      <c r="L20" s="2">
        <v>9.7909351652100071E-7</v>
      </c>
      <c r="M20" s="2">
        <v>1.9581870330420014E-6</v>
      </c>
      <c r="N20" s="2">
        <v>2.2029604121722521E-6</v>
      </c>
      <c r="O20" s="2">
        <v>9.7395327555926557E-4</v>
      </c>
      <c r="P20" s="3">
        <v>1.3340946732177192</v>
      </c>
      <c r="Q20" s="3">
        <v>0.66704733660885962</v>
      </c>
      <c r="R20" s="3">
        <v>0.66571324193564185</v>
      </c>
      <c r="S20" s="3">
        <v>2.6681893464354385</v>
      </c>
      <c r="T20" s="3">
        <v>2.007746438901914</v>
      </c>
      <c r="U20" s="3">
        <v>3.001713014739869</v>
      </c>
      <c r="V20" s="3">
        <v>1.3270906761833261</v>
      </c>
      <c r="W20" s="3">
        <v>0.66137743424768425</v>
      </c>
    </row>
    <row r="21" spans="1:23" x14ac:dyDescent="0.2">
      <c r="A21" s="4">
        <v>950</v>
      </c>
      <c r="B21" s="4">
        <v>1223.1500000000001</v>
      </c>
      <c r="C21" s="1">
        <v>1.2665625</v>
      </c>
      <c r="D21" s="4">
        <v>0.05</v>
      </c>
      <c r="E21" s="1">
        <v>3.7699111843077522</v>
      </c>
      <c r="F21" s="2">
        <v>7.5398223686155033E-5</v>
      </c>
      <c r="G21" s="2">
        <v>9.3907007227781727E-4</v>
      </c>
      <c r="H21" s="11">
        <v>1E-3</v>
      </c>
      <c r="I21" s="11">
        <v>2E-3</v>
      </c>
      <c r="J21" s="11">
        <v>2.2500000000000003E-3</v>
      </c>
      <c r="K21" s="11">
        <v>0.99475000000000002</v>
      </c>
      <c r="L21" s="2">
        <v>9.3907007227781728E-7</v>
      </c>
      <c r="M21" s="2">
        <v>1.8781401445556346E-6</v>
      </c>
      <c r="N21" s="2">
        <v>2.1129076626250889E-6</v>
      </c>
      <c r="O21" s="2">
        <v>9.341399543983588E-4</v>
      </c>
      <c r="P21" s="3">
        <v>1.2795594701266138</v>
      </c>
      <c r="Q21" s="3">
        <v>0.63977973506330676</v>
      </c>
      <c r="R21" s="3">
        <v>0.63850017559318017</v>
      </c>
      <c r="S21" s="3">
        <v>2.5591189402532275</v>
      </c>
      <c r="T21" s="3">
        <v>1.9256736580123297</v>
      </c>
      <c r="U21" s="3">
        <v>2.879008807784881</v>
      </c>
      <c r="V21" s="3">
        <v>1.2728417829084493</v>
      </c>
      <c r="W21" s="3">
        <v>0.63434160731526912</v>
      </c>
    </row>
    <row r="22" spans="1:23" x14ac:dyDescent="0.2">
      <c r="A22" s="4">
        <v>1000</v>
      </c>
      <c r="B22" s="4">
        <v>1273.1500000000001</v>
      </c>
      <c r="C22" s="1">
        <v>1.2665625</v>
      </c>
      <c r="D22" s="4">
        <v>0.05</v>
      </c>
      <c r="E22" s="1">
        <v>3.7699111843077522</v>
      </c>
      <c r="F22" s="2">
        <v>7.5398223686155033E-5</v>
      </c>
      <c r="G22" s="2">
        <v>9.0219028308259998E-4</v>
      </c>
      <c r="H22" s="11">
        <v>1E-3</v>
      </c>
      <c r="I22" s="11">
        <v>2E-3</v>
      </c>
      <c r="J22" s="11">
        <v>2.2500000000000003E-3</v>
      </c>
      <c r="K22" s="11">
        <v>0.99475000000000002</v>
      </c>
      <c r="L22" s="2">
        <v>9.0219028308260003E-7</v>
      </c>
      <c r="M22" s="2">
        <v>1.8043805661652001E-6</v>
      </c>
      <c r="N22" s="2">
        <v>2.0299281369358501E-6</v>
      </c>
      <c r="O22" s="2">
        <v>8.9745378409641636E-4</v>
      </c>
      <c r="P22" s="3">
        <v>1.2293077531205023</v>
      </c>
      <c r="Q22" s="3">
        <v>0.61465387656025117</v>
      </c>
      <c r="R22" s="3">
        <v>0.6134245688071307</v>
      </c>
      <c r="S22" s="3">
        <v>2.4586155062410047</v>
      </c>
      <c r="T22" s="3">
        <v>1.8500473116268945</v>
      </c>
      <c r="U22" s="3">
        <v>2.7659424445211305</v>
      </c>
      <c r="V22" s="3">
        <v>1.2228538874166197</v>
      </c>
      <c r="W22" s="3">
        <v>0.60942931860948901</v>
      </c>
    </row>
    <row r="23" spans="1:23" x14ac:dyDescent="0.2">
      <c r="A23" s="4">
        <v>1050</v>
      </c>
      <c r="B23" s="4">
        <v>1323.15</v>
      </c>
      <c r="C23" s="1">
        <v>1.2665625</v>
      </c>
      <c r="D23" s="4">
        <v>0.05</v>
      </c>
      <c r="E23" s="1">
        <v>3.7699111843077522</v>
      </c>
      <c r="F23" s="2">
        <v>7.5398223686155033E-5</v>
      </c>
      <c r="G23" s="2">
        <v>8.6809776586676656E-4</v>
      </c>
      <c r="H23" s="11">
        <v>1E-3</v>
      </c>
      <c r="I23" s="11">
        <v>2E-3</v>
      </c>
      <c r="J23" s="11">
        <v>2.2500000000000003E-3</v>
      </c>
      <c r="K23" s="11">
        <v>0.99475000000000002</v>
      </c>
      <c r="L23" s="2">
        <v>8.6809776586676663E-7</v>
      </c>
      <c r="M23" s="2">
        <v>1.7361955317335333E-6</v>
      </c>
      <c r="N23" s="2">
        <v>1.9532199732002252E-6</v>
      </c>
      <c r="O23" s="2">
        <v>8.6354025259596605E-4</v>
      </c>
      <c r="P23" s="3">
        <v>1.1828539212374767</v>
      </c>
      <c r="Q23" s="3">
        <v>0.59142696061873834</v>
      </c>
      <c r="R23" s="3">
        <v>0.59024410669750083</v>
      </c>
      <c r="S23" s="3">
        <v>2.3657078424749534</v>
      </c>
      <c r="T23" s="3">
        <v>1.7801365943375886</v>
      </c>
      <c r="U23" s="3">
        <v>2.6614213227843235</v>
      </c>
      <c r="V23" s="3">
        <v>1.1766439381509801</v>
      </c>
      <c r="W23" s="3">
        <v>0.58639983145347929</v>
      </c>
    </row>
    <row r="24" spans="1:23" x14ac:dyDescent="0.2">
      <c r="A24" s="4">
        <v>1100</v>
      </c>
      <c r="B24" s="4">
        <v>1373.15</v>
      </c>
      <c r="C24" s="1">
        <v>1.2665625</v>
      </c>
      <c r="D24" s="4">
        <v>0.05</v>
      </c>
      <c r="E24" s="1">
        <v>3.7699111843077522</v>
      </c>
      <c r="F24" s="2">
        <v>7.5398223686155033E-5</v>
      </c>
      <c r="G24" s="2">
        <v>8.3648804493799812E-4</v>
      </c>
      <c r="H24" s="11">
        <v>1E-3</v>
      </c>
      <c r="I24" s="11">
        <v>2E-3</v>
      </c>
      <c r="J24" s="11">
        <v>2.2500000000000003E-3</v>
      </c>
      <c r="K24" s="11">
        <v>0.99475000000000002</v>
      </c>
      <c r="L24" s="2">
        <v>8.3648804493799814E-7</v>
      </c>
      <c r="M24" s="2">
        <v>1.6729760898759963E-6</v>
      </c>
      <c r="N24" s="2">
        <v>1.882098101110496E-6</v>
      </c>
      <c r="O24" s="2">
        <v>8.3209648270207368E-4</v>
      </c>
      <c r="P24" s="3">
        <v>1.1397831015441631</v>
      </c>
      <c r="Q24" s="3">
        <v>0.56989155077208142</v>
      </c>
      <c r="R24" s="3">
        <v>0.56875176767053726</v>
      </c>
      <c r="S24" s="3">
        <v>2.2795662030883261</v>
      </c>
      <c r="T24" s="3">
        <v>1.7153171429179483</v>
      </c>
      <c r="U24" s="3">
        <v>2.5645119784743668</v>
      </c>
      <c r="V24" s="3">
        <v>1.1337992402610562</v>
      </c>
      <c r="W24" s="3">
        <v>0.56504747259051891</v>
      </c>
    </row>
    <row r="25" spans="1:23" x14ac:dyDescent="0.2">
      <c r="A25" s="4">
        <v>1150</v>
      </c>
      <c r="B25" s="4">
        <v>1423.15</v>
      </c>
      <c r="C25" s="1">
        <v>1.2665625</v>
      </c>
      <c r="D25" s="4">
        <v>0.05</v>
      </c>
      <c r="E25" s="1">
        <v>3.7699111843077522</v>
      </c>
      <c r="F25" s="2">
        <v>7.5398223686155033E-5</v>
      </c>
      <c r="G25" s="2">
        <v>8.0709943358508388E-4</v>
      </c>
      <c r="H25" s="11">
        <v>1E-3</v>
      </c>
      <c r="I25" s="11">
        <v>2E-3</v>
      </c>
      <c r="J25" s="11">
        <v>2.2500000000000003E-3</v>
      </c>
      <c r="K25" s="11">
        <v>0.99475000000000002</v>
      </c>
      <c r="L25" s="2">
        <v>8.0709943358508391E-7</v>
      </c>
      <c r="M25" s="2">
        <v>1.6141988671701678E-6</v>
      </c>
      <c r="N25" s="2">
        <v>1.815973725566439E-6</v>
      </c>
      <c r="O25" s="2">
        <v>8.0286216155876224E-4</v>
      </c>
      <c r="P25" s="3">
        <v>1.0997387245795365</v>
      </c>
      <c r="Q25" s="3">
        <v>0.54986936228976824</v>
      </c>
      <c r="R25" s="3">
        <v>0.54876962356518866</v>
      </c>
      <c r="S25" s="3">
        <v>2.199477449159073</v>
      </c>
      <c r="T25" s="3">
        <v>1.6550523379810846</v>
      </c>
      <c r="U25" s="3">
        <v>2.4744121303039579</v>
      </c>
      <c r="V25" s="3">
        <v>1.0939650962754941</v>
      </c>
      <c r="W25" s="3">
        <v>0.54519547271030544</v>
      </c>
    </row>
    <row r="26" spans="1:23" x14ac:dyDescent="0.2">
      <c r="A26" s="4">
        <v>1200</v>
      </c>
      <c r="B26" s="4">
        <v>1473.15</v>
      </c>
      <c r="C26" s="1">
        <v>1.2665625</v>
      </c>
      <c r="D26" s="4">
        <v>0.05</v>
      </c>
      <c r="E26" s="1">
        <v>3.7699111843077522</v>
      </c>
      <c r="F26" s="2">
        <v>7.5398223686155033E-5</v>
      </c>
      <c r="G26" s="2">
        <v>7.7970577260062606E-4</v>
      </c>
      <c r="H26" s="11">
        <v>1E-3</v>
      </c>
      <c r="I26" s="11">
        <v>2E-3</v>
      </c>
      <c r="J26" s="11">
        <v>2.2500000000000003E-3</v>
      </c>
      <c r="K26" s="11">
        <v>0.99475000000000002</v>
      </c>
      <c r="L26" s="2">
        <v>7.7970577260062609E-7</v>
      </c>
      <c r="M26" s="2">
        <v>1.5594115452012522E-6</v>
      </c>
      <c r="N26" s="2">
        <v>1.7543379883514088E-6</v>
      </c>
      <c r="O26" s="2">
        <v>7.7561231729447277E-4</v>
      </c>
      <c r="P26" s="3">
        <v>1.0624126300005892</v>
      </c>
      <c r="Q26" s="3">
        <v>0.53120631500029458</v>
      </c>
      <c r="R26" s="3">
        <v>0.53014390237029396</v>
      </c>
      <c r="S26" s="3">
        <v>2.1248252600011783</v>
      </c>
      <c r="T26" s="3">
        <v>1.5988784134662331</v>
      </c>
      <c r="U26" s="3">
        <v>2.3904284175013255</v>
      </c>
      <c r="V26" s="3">
        <v>1.056834963693086</v>
      </c>
      <c r="W26" s="3">
        <v>0.52669106132279209</v>
      </c>
    </row>
    <row r="27" spans="1:23" x14ac:dyDescent="0.2">
      <c r="A27" s="4">
        <v>1250</v>
      </c>
      <c r="B27" s="4">
        <v>1523.15</v>
      </c>
      <c r="C27" s="1">
        <v>1.2665625</v>
      </c>
      <c r="D27" s="4">
        <v>0.05</v>
      </c>
      <c r="E27" s="1">
        <v>3.7699111843077522</v>
      </c>
      <c r="F27" s="2">
        <v>7.5398223686155033E-5</v>
      </c>
      <c r="G27" s="2">
        <v>7.541105990261052E-4</v>
      </c>
      <c r="H27" s="11">
        <v>1E-3</v>
      </c>
      <c r="I27" s="11">
        <v>2E-3</v>
      </c>
      <c r="J27" s="11">
        <v>2.2500000000000003E-3</v>
      </c>
      <c r="K27" s="11">
        <v>0.99475000000000002</v>
      </c>
      <c r="L27" s="2">
        <v>7.5411059902610526E-7</v>
      </c>
      <c r="M27" s="2">
        <v>1.5082211980522105E-6</v>
      </c>
      <c r="N27" s="2">
        <v>1.6967488478087369E-6</v>
      </c>
      <c r="O27" s="2">
        <v>7.5015151838121817E-4</v>
      </c>
      <c r="P27" s="3">
        <v>1.0275371210224651</v>
      </c>
      <c r="Q27" s="3">
        <v>0.51376856051123254</v>
      </c>
      <c r="R27" s="3">
        <v>0.5127410233902101</v>
      </c>
      <c r="S27" s="3">
        <v>2.0550742420449302</v>
      </c>
      <c r="T27" s="3">
        <v>1.5463924989645019</v>
      </c>
      <c r="U27" s="3">
        <v>2.3119585223005465</v>
      </c>
      <c r="V27" s="3">
        <v>1.0221425511370972</v>
      </c>
      <c r="W27" s="3">
        <v>0.50940152774688707</v>
      </c>
    </row>
    <row r="28" spans="1:23" x14ac:dyDescent="0.2">
      <c r="A28" s="4">
        <v>1300</v>
      </c>
      <c r="B28" s="4">
        <v>1573.15</v>
      </c>
      <c r="C28" s="1">
        <v>1.2665625</v>
      </c>
      <c r="D28" s="4">
        <v>0.05</v>
      </c>
      <c r="E28" s="1">
        <v>3.7699111843077522</v>
      </c>
      <c r="F28" s="2">
        <v>7.5398223686155033E-5</v>
      </c>
      <c r="G28" s="2">
        <v>7.3014242691835627E-4</v>
      </c>
      <c r="H28" s="11">
        <v>1E-3</v>
      </c>
      <c r="I28" s="11">
        <v>2E-3</v>
      </c>
      <c r="J28" s="11">
        <v>2.2500000000000003E-3</v>
      </c>
      <c r="K28" s="11">
        <v>0.99475000000000002</v>
      </c>
      <c r="L28" s="2">
        <v>7.3014242691835626E-7</v>
      </c>
      <c r="M28" s="2">
        <v>1.4602848538367125E-6</v>
      </c>
      <c r="N28" s="2">
        <v>1.6428204605663017E-6</v>
      </c>
      <c r="O28" s="2">
        <v>7.2630917917703493E-4</v>
      </c>
      <c r="P28" s="3">
        <v>0.99487853407835714</v>
      </c>
      <c r="Q28" s="3">
        <v>0.49743926703917857</v>
      </c>
      <c r="R28" s="3">
        <v>0.4964443885051002</v>
      </c>
      <c r="S28" s="3">
        <v>1.9897570681567143</v>
      </c>
      <c r="T28" s="3">
        <v>1.4972429423753495</v>
      </c>
      <c r="U28" s="3">
        <v>2.2384767016763036</v>
      </c>
      <c r="V28" s="3">
        <v>0.98965542177444576</v>
      </c>
      <c r="W28" s="3">
        <v>0.49321103326934557</v>
      </c>
    </row>
    <row r="29" spans="1:23" x14ac:dyDescent="0.2">
      <c r="A29" s="4">
        <v>1350</v>
      </c>
      <c r="B29" s="4">
        <v>1623.15</v>
      </c>
      <c r="C29" s="1">
        <v>1.2665625</v>
      </c>
      <c r="D29" s="4">
        <v>0.05</v>
      </c>
      <c r="E29" s="1">
        <v>3.7699111843077522</v>
      </c>
      <c r="F29" s="2">
        <v>7.5398223686155033E-5</v>
      </c>
      <c r="G29" s="2">
        <v>7.0765090035216228E-4</v>
      </c>
      <c r="H29" s="11">
        <v>1E-3</v>
      </c>
      <c r="I29" s="11">
        <v>2E-3</v>
      </c>
      <c r="J29" s="11">
        <v>2.2500000000000003E-3</v>
      </c>
      <c r="K29" s="11">
        <v>0.99475000000000002</v>
      </c>
      <c r="L29" s="2">
        <v>7.0765090035216231E-7</v>
      </c>
      <c r="M29" s="2">
        <v>1.4153018007043246E-6</v>
      </c>
      <c r="N29" s="2">
        <v>1.5922145257923653E-6</v>
      </c>
      <c r="O29" s="2">
        <v>7.0393573312531343E-4</v>
      </c>
      <c r="P29" s="3">
        <v>0.96423199697216366</v>
      </c>
      <c r="Q29" s="3">
        <v>0.48211599848608183</v>
      </c>
      <c r="R29" s="3">
        <v>0.48115176648910968</v>
      </c>
      <c r="S29" s="3">
        <v>1.9284639939443273</v>
      </c>
      <c r="T29" s="3">
        <v>1.4511214211858303</v>
      </c>
      <c r="U29" s="3">
        <v>2.1695219931873684</v>
      </c>
      <c r="V29" s="3">
        <v>0.95916977898806</v>
      </c>
      <c r="W29" s="3">
        <v>0.47801801249895032</v>
      </c>
    </row>
    <row r="30" spans="1:23" x14ac:dyDescent="0.2">
      <c r="A30" s="4">
        <v>1400</v>
      </c>
      <c r="B30" s="4">
        <v>1673.15</v>
      </c>
      <c r="C30" s="1">
        <v>1.2665625</v>
      </c>
      <c r="D30" s="4">
        <v>0.05</v>
      </c>
      <c r="E30" s="1">
        <v>3.7699111843077522</v>
      </c>
      <c r="F30" s="2">
        <v>7.5398223686155033E-5</v>
      </c>
      <c r="G30" s="2">
        <v>6.8650363619915259E-4</v>
      </c>
      <c r="H30" s="11">
        <v>1E-3</v>
      </c>
      <c r="I30" s="11">
        <v>2E-3</v>
      </c>
      <c r="J30" s="11">
        <v>2.2500000000000003E-3</v>
      </c>
      <c r="K30" s="11">
        <v>0.99475000000000002</v>
      </c>
      <c r="L30" s="2">
        <v>6.8650363619915255E-7</v>
      </c>
      <c r="M30" s="2">
        <v>1.3730072723983051E-6</v>
      </c>
      <c r="N30" s="2">
        <v>1.5446331814480935E-6</v>
      </c>
      <c r="O30" s="2">
        <v>6.8289949210910709E-4</v>
      </c>
      <c r="P30" s="3">
        <v>0.93541712690755008</v>
      </c>
      <c r="Q30" s="3">
        <v>0.46770856345377504</v>
      </c>
      <c r="R30" s="3">
        <v>0.46677314632686751</v>
      </c>
      <c r="S30" s="3">
        <v>1.8708342538151002</v>
      </c>
      <c r="T30" s="3">
        <v>1.4077564682173029</v>
      </c>
      <c r="U30" s="3">
        <v>2.104688535541988</v>
      </c>
      <c r="V30" s="3">
        <v>0.93050618699128562</v>
      </c>
      <c r="W30" s="3">
        <v>0.46373304066441812</v>
      </c>
    </row>
    <row r="31" spans="1:23" x14ac:dyDescent="0.2">
      <c r="A31" s="4">
        <v>1450</v>
      </c>
      <c r="B31" s="4">
        <v>1723.15</v>
      </c>
      <c r="C31" s="1">
        <v>1.2665625</v>
      </c>
      <c r="D31" s="4">
        <v>0.05</v>
      </c>
      <c r="E31" s="1">
        <v>3.7699111843077522</v>
      </c>
      <c r="F31" s="2">
        <v>7.5398223686155033E-5</v>
      </c>
      <c r="G31" s="2">
        <v>6.6658361657813436E-4</v>
      </c>
      <c r="H31" s="11">
        <v>1E-3</v>
      </c>
      <c r="I31" s="11">
        <v>2E-3</v>
      </c>
      <c r="J31" s="11">
        <v>2.2500000000000003E-3</v>
      </c>
      <c r="K31" s="11">
        <v>0.99475000000000002</v>
      </c>
      <c r="L31" s="2">
        <v>6.6658361657813436E-7</v>
      </c>
      <c r="M31" s="2">
        <v>1.3331672331562687E-6</v>
      </c>
      <c r="N31" s="2">
        <v>1.4998131373008025E-6</v>
      </c>
      <c r="O31" s="2">
        <v>6.6308405259109921E-4</v>
      </c>
      <c r="P31" s="3">
        <v>0.90827447748911438</v>
      </c>
      <c r="Q31" s="3">
        <v>0.45413723874455719</v>
      </c>
      <c r="R31" s="3">
        <v>0.4532289642670681</v>
      </c>
      <c r="S31" s="3">
        <v>1.8165489549782288</v>
      </c>
      <c r="T31" s="3">
        <v>1.366908124538073</v>
      </c>
      <c r="U31" s="3">
        <v>2.0436175743505078</v>
      </c>
      <c r="V31" s="3">
        <v>0.90350603648229666</v>
      </c>
      <c r="W31" s="3">
        <v>0.45027707221522856</v>
      </c>
    </row>
    <row r="32" spans="1:23" x14ac:dyDescent="0.2">
      <c r="A32" s="4">
        <v>1500</v>
      </c>
      <c r="B32" s="4">
        <v>1773.15</v>
      </c>
      <c r="C32" s="1">
        <v>1.2665625</v>
      </c>
      <c r="D32" s="4">
        <v>0.05</v>
      </c>
      <c r="E32" s="1">
        <v>3.7699111843077522</v>
      </c>
      <c r="F32" s="2">
        <v>7.5398223686155033E-5</v>
      </c>
      <c r="G32" s="2">
        <v>6.4778702247785707E-4</v>
      </c>
      <c r="H32" s="11">
        <v>1E-3</v>
      </c>
      <c r="I32" s="11">
        <v>2E-3</v>
      </c>
      <c r="J32" s="11">
        <v>2.2500000000000003E-3</v>
      </c>
      <c r="K32" s="11">
        <v>0.99475000000000002</v>
      </c>
      <c r="L32" s="2">
        <v>6.4778702247785713E-7</v>
      </c>
      <c r="M32" s="2">
        <v>1.2955740449557143E-6</v>
      </c>
      <c r="N32" s="2">
        <v>1.4575208005751787E-6</v>
      </c>
      <c r="O32" s="2">
        <v>6.4438614060984836E-4</v>
      </c>
      <c r="P32" s="3">
        <v>0.88266258685693133</v>
      </c>
      <c r="Q32" s="3">
        <v>0.44133129342846567</v>
      </c>
      <c r="R32" s="3">
        <v>0.44044863084160873</v>
      </c>
      <c r="S32" s="3">
        <v>1.7653251737138627</v>
      </c>
      <c r="T32" s="3">
        <v>1.3283634970520155</v>
      </c>
      <c r="U32" s="3">
        <v>1.9859908204280958</v>
      </c>
      <c r="V32" s="3">
        <v>0.87802860827593254</v>
      </c>
      <c r="W32" s="3">
        <v>0.43757997743432381</v>
      </c>
    </row>
    <row r="35" spans="1:27" x14ac:dyDescent="0.2">
      <c r="A35" s="21" t="s">
        <v>32</v>
      </c>
      <c r="B35" s="21"/>
      <c r="C35" s="21"/>
      <c r="D35" s="21"/>
      <c r="E35" s="21"/>
      <c r="F35" s="21"/>
      <c r="G35" s="21"/>
    </row>
    <row r="37" spans="1:27" x14ac:dyDescent="0.2">
      <c r="A37" s="4"/>
      <c r="B37" s="4"/>
      <c r="C37" s="4" t="s">
        <v>30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 t="s">
        <v>5</v>
      </c>
      <c r="Q37" s="4" t="s">
        <v>6</v>
      </c>
      <c r="R37" s="4" t="s">
        <v>6</v>
      </c>
      <c r="S37" s="4" t="s">
        <v>5</v>
      </c>
      <c r="T37" s="4" t="s">
        <v>5</v>
      </c>
      <c r="U37" s="4" t="s">
        <v>5</v>
      </c>
      <c r="V37" s="4" t="s">
        <v>6</v>
      </c>
      <c r="W37" s="4" t="s">
        <v>6</v>
      </c>
    </row>
    <row r="38" spans="1:27" x14ac:dyDescent="0.2">
      <c r="A38" s="4" t="s">
        <v>7</v>
      </c>
      <c r="B38" s="4" t="s">
        <v>4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  <c r="K38" s="4" t="s">
        <v>16</v>
      </c>
      <c r="L38" s="4" t="s">
        <v>17</v>
      </c>
      <c r="M38" s="4" t="s">
        <v>18</v>
      </c>
      <c r="N38" s="4" t="s">
        <v>19</v>
      </c>
      <c r="O38" s="4" t="s">
        <v>20</v>
      </c>
      <c r="P38" s="4" t="s">
        <v>21</v>
      </c>
      <c r="Q38" s="4" t="s">
        <v>22</v>
      </c>
      <c r="R38" s="4" t="s">
        <v>23</v>
      </c>
      <c r="S38" s="4" t="s">
        <v>24</v>
      </c>
      <c r="T38" s="4" t="s">
        <v>25</v>
      </c>
      <c r="U38" s="4" t="s">
        <v>26</v>
      </c>
      <c r="V38" s="4" t="s">
        <v>27</v>
      </c>
      <c r="W38" s="4" t="s">
        <v>28</v>
      </c>
    </row>
    <row r="39" spans="1:27" x14ac:dyDescent="0.2">
      <c r="A39" s="4">
        <v>600</v>
      </c>
      <c r="B39" s="4">
        <v>873.15</v>
      </c>
      <c r="C39" s="1">
        <v>1.2665625</v>
      </c>
      <c r="D39" s="4">
        <v>0.05</v>
      </c>
      <c r="E39" s="1">
        <v>3.7699111843077522</v>
      </c>
      <c r="F39" s="2">
        <v>7.5398223686155033E-5</v>
      </c>
      <c r="G39" s="2">
        <v>1.3154939688559953E-3</v>
      </c>
      <c r="H39" s="4">
        <v>1E-3</v>
      </c>
      <c r="I39" s="4">
        <v>1E-3</v>
      </c>
      <c r="J39" s="4">
        <v>1.75E-3</v>
      </c>
      <c r="K39" s="4">
        <v>0.99624999999999997</v>
      </c>
      <c r="L39" s="2">
        <v>1.3154939688559953E-6</v>
      </c>
      <c r="M39" s="2">
        <v>1.3154939688559953E-6</v>
      </c>
      <c r="N39" s="2">
        <v>2.3021144454979916E-6</v>
      </c>
      <c r="O39" s="2">
        <v>1.3105608664727853E-3</v>
      </c>
      <c r="P39" s="3">
        <v>1.7924676927049965</v>
      </c>
      <c r="Q39" s="3">
        <v>0.89623384635249825</v>
      </c>
      <c r="R39" s="3">
        <v>0.89444137865979323</v>
      </c>
      <c r="S39" s="3">
        <v>1.7924676927049965</v>
      </c>
      <c r="T39" s="3">
        <v>1.3487875707483141</v>
      </c>
      <c r="U39" s="3">
        <v>3.1368184622337436</v>
      </c>
      <c r="V39" s="3">
        <v>1.7857459388573527</v>
      </c>
      <c r="W39" s="3">
        <v>0.89130456019755944</v>
      </c>
    </row>
    <row r="40" spans="1:27" x14ac:dyDescent="0.2">
      <c r="A40" s="4">
        <v>650</v>
      </c>
      <c r="B40" s="4">
        <v>923.15</v>
      </c>
      <c r="C40" s="1">
        <v>1.2665625</v>
      </c>
      <c r="D40" s="4">
        <v>0.05</v>
      </c>
      <c r="E40" s="1">
        <v>3.7699111843077522</v>
      </c>
      <c r="F40" s="2">
        <v>7.5398223686155033E-5</v>
      </c>
      <c r="G40" s="2">
        <v>1.2442436861903399E-3</v>
      </c>
      <c r="H40" s="4">
        <v>1E-3</v>
      </c>
      <c r="I40" s="4">
        <v>1E-3</v>
      </c>
      <c r="J40" s="4">
        <v>1.75E-3</v>
      </c>
      <c r="K40" s="4">
        <v>0.99624999999999997</v>
      </c>
      <c r="L40" s="2">
        <v>1.2442436861903399E-6</v>
      </c>
      <c r="M40" s="2">
        <v>1.2442436861903399E-6</v>
      </c>
      <c r="N40" s="2">
        <v>2.1774264508330947E-6</v>
      </c>
      <c r="O40" s="2">
        <v>1.2395777723671262E-3</v>
      </c>
      <c r="P40" s="3">
        <v>1.695383378525015</v>
      </c>
      <c r="Q40" s="3">
        <v>0.84769168926250749</v>
      </c>
      <c r="R40" s="3">
        <v>0.84599630588398245</v>
      </c>
      <c r="S40" s="3">
        <v>1.695383378525015</v>
      </c>
      <c r="T40" s="3">
        <v>1.2757340274049616</v>
      </c>
      <c r="U40" s="3">
        <v>2.9669209124187756</v>
      </c>
      <c r="V40" s="3">
        <v>1.6890256908555463</v>
      </c>
      <c r="W40" s="3">
        <v>0.84302938497156388</v>
      </c>
      <c r="AA40" s="9" t="s">
        <v>46</v>
      </c>
    </row>
    <row r="41" spans="1:27" x14ac:dyDescent="0.2">
      <c r="A41" s="4">
        <v>700</v>
      </c>
      <c r="B41" s="4">
        <v>973.15</v>
      </c>
      <c r="C41" s="1">
        <v>1.2665625</v>
      </c>
      <c r="D41" s="4">
        <v>0.05</v>
      </c>
      <c r="E41" s="1">
        <v>3.7699111843077522</v>
      </c>
      <c r="F41" s="2">
        <v>7.5398223686155033E-5</v>
      </c>
      <c r="G41" s="2">
        <v>1.1803150171161819E-3</v>
      </c>
      <c r="H41" s="4">
        <v>1E-3</v>
      </c>
      <c r="I41" s="4">
        <v>1E-3</v>
      </c>
      <c r="J41" s="4">
        <v>1.75E-3</v>
      </c>
      <c r="K41" s="4">
        <v>0.99624999999999997</v>
      </c>
      <c r="L41" s="2">
        <v>1.1803150171161819E-6</v>
      </c>
      <c r="M41" s="2">
        <v>1.1803150171161819E-6</v>
      </c>
      <c r="N41" s="2">
        <v>2.0655512799533184E-6</v>
      </c>
      <c r="O41" s="2">
        <v>1.1758888358019961E-3</v>
      </c>
      <c r="P41" s="3">
        <v>1.608275359282092</v>
      </c>
      <c r="Q41" s="3">
        <v>0.80413767964104599</v>
      </c>
      <c r="R41" s="3">
        <v>0.80252940428176389</v>
      </c>
      <c r="S41" s="3">
        <v>1.608275359282092</v>
      </c>
      <c r="T41" s="3">
        <v>1.2101873990637524</v>
      </c>
      <c r="U41" s="3">
        <v>2.8144818787436607</v>
      </c>
      <c r="V41" s="3">
        <v>1.6022443266847839</v>
      </c>
      <c r="W41" s="3">
        <v>0.79971492240302</v>
      </c>
    </row>
    <row r="42" spans="1:27" x14ac:dyDescent="0.2">
      <c r="A42" s="4">
        <v>750</v>
      </c>
      <c r="B42" s="4">
        <v>1023.15</v>
      </c>
      <c r="C42" s="1">
        <v>1.2665625</v>
      </c>
      <c r="D42" s="4">
        <v>0.05</v>
      </c>
      <c r="E42" s="1">
        <v>3.7699111843077522</v>
      </c>
      <c r="F42" s="2">
        <v>7.5398223686155033E-5</v>
      </c>
      <c r="G42" s="2">
        <v>1.1226345686425375E-3</v>
      </c>
      <c r="H42" s="4">
        <v>1E-3</v>
      </c>
      <c r="I42" s="4">
        <v>1E-3</v>
      </c>
      <c r="J42" s="4">
        <v>1.75E-3</v>
      </c>
      <c r="K42" s="4">
        <v>0.99624999999999997</v>
      </c>
      <c r="L42" s="2">
        <v>1.1226345686425375E-6</v>
      </c>
      <c r="M42" s="2">
        <v>1.1226345686425375E-6</v>
      </c>
      <c r="N42" s="2">
        <v>1.9646104951244408E-6</v>
      </c>
      <c r="O42" s="2">
        <v>1.1184246890101281E-3</v>
      </c>
      <c r="P42" s="3">
        <v>1.5296810495874187</v>
      </c>
      <c r="Q42" s="3">
        <v>0.76484052479370923</v>
      </c>
      <c r="R42" s="3">
        <v>0.76331084374412184</v>
      </c>
      <c r="S42" s="3">
        <v>1.5296810495874187</v>
      </c>
      <c r="T42" s="3">
        <v>1.151047126422216</v>
      </c>
      <c r="U42" s="3">
        <v>2.6769418367779831</v>
      </c>
      <c r="V42" s="3">
        <v>1.5239447456514661</v>
      </c>
      <c r="W42" s="3">
        <v>0.76063390190734426</v>
      </c>
    </row>
    <row r="43" spans="1:27" x14ac:dyDescent="0.2">
      <c r="A43" s="4">
        <v>800</v>
      </c>
      <c r="B43" s="4">
        <v>1073.1500000000001</v>
      </c>
      <c r="C43" s="1">
        <v>1.2665625</v>
      </c>
      <c r="D43" s="4">
        <v>0.05</v>
      </c>
      <c r="E43" s="1">
        <v>3.7699111843077522</v>
      </c>
      <c r="F43" s="2">
        <v>7.5398223686155033E-5</v>
      </c>
      <c r="G43" s="2">
        <v>1.0703289930639819E-3</v>
      </c>
      <c r="H43" s="4">
        <v>1E-3</v>
      </c>
      <c r="I43" s="4">
        <v>1E-3</v>
      </c>
      <c r="J43" s="4">
        <v>1.75E-3</v>
      </c>
      <c r="K43" s="4">
        <v>0.99624999999999997</v>
      </c>
      <c r="L43" s="2">
        <v>1.0703289930639819E-6</v>
      </c>
      <c r="M43" s="2">
        <v>1.0703289930639819E-6</v>
      </c>
      <c r="N43" s="2">
        <v>1.8730757378619683E-6</v>
      </c>
      <c r="O43" s="2">
        <v>1.0663152593399919E-3</v>
      </c>
      <c r="P43" s="3">
        <v>1.4584104420494504</v>
      </c>
      <c r="Q43" s="3">
        <v>0.72920522102472507</v>
      </c>
      <c r="R43" s="3">
        <v>0.72774681058267565</v>
      </c>
      <c r="S43" s="3">
        <v>1.4584104420494504</v>
      </c>
      <c r="T43" s="3">
        <v>1.0974177583738438</v>
      </c>
      <c r="U43" s="3">
        <v>2.5522182735865377</v>
      </c>
      <c r="V43" s="3">
        <v>1.4529414028917647</v>
      </c>
      <c r="W43" s="3">
        <v>0.725194592309089</v>
      </c>
    </row>
    <row r="44" spans="1:27" x14ac:dyDescent="0.2">
      <c r="A44" s="4">
        <v>850</v>
      </c>
      <c r="B44" s="4">
        <v>1123.1500000000001</v>
      </c>
      <c r="C44" s="1">
        <v>1.2665625</v>
      </c>
      <c r="D44" s="4">
        <v>0.05</v>
      </c>
      <c r="E44" s="1">
        <v>3.7699111843077522</v>
      </c>
      <c r="F44" s="2">
        <v>7.5398223686155033E-5</v>
      </c>
      <c r="G44" s="2">
        <v>1.0226804602293659E-3</v>
      </c>
      <c r="H44" s="4">
        <v>1E-3</v>
      </c>
      <c r="I44" s="4">
        <v>1E-3</v>
      </c>
      <c r="J44" s="4">
        <v>1.75E-3</v>
      </c>
      <c r="K44" s="4">
        <v>0.99624999999999997</v>
      </c>
      <c r="L44" s="2">
        <v>1.022680460229366E-6</v>
      </c>
      <c r="M44" s="2">
        <v>1.022680460229366E-6</v>
      </c>
      <c r="N44" s="2">
        <v>1.7896908054013903E-6</v>
      </c>
      <c r="O44" s="2">
        <v>1.0188454085035058E-3</v>
      </c>
      <c r="P44" s="3">
        <v>1.3934854346128012</v>
      </c>
      <c r="Q44" s="3">
        <v>0.69674271730640058</v>
      </c>
      <c r="R44" s="3">
        <v>0.69534923187178777</v>
      </c>
      <c r="S44" s="3">
        <v>1.3934854346128012</v>
      </c>
      <c r="T44" s="3">
        <v>1.0485632973324048</v>
      </c>
      <c r="U44" s="3">
        <v>2.4385995105724025</v>
      </c>
      <c r="V44" s="3">
        <v>1.3882598642330031</v>
      </c>
      <c r="W44" s="3">
        <v>0.69291063236121531</v>
      </c>
    </row>
    <row r="45" spans="1:27" x14ac:dyDescent="0.2">
      <c r="A45" s="4">
        <v>900</v>
      </c>
      <c r="B45" s="4">
        <v>1173.1500000000001</v>
      </c>
      <c r="C45" s="1">
        <v>1.2665625</v>
      </c>
      <c r="D45" s="4">
        <v>0.05</v>
      </c>
      <c r="E45" s="1">
        <v>3.7699111843077522</v>
      </c>
      <c r="F45" s="2">
        <v>7.5398223686155033E-5</v>
      </c>
      <c r="G45" s="2">
        <v>9.7909351652100077E-4</v>
      </c>
      <c r="H45" s="4">
        <v>1E-3</v>
      </c>
      <c r="I45" s="4">
        <v>1E-3</v>
      </c>
      <c r="J45" s="4">
        <v>1.75E-3</v>
      </c>
      <c r="K45" s="4">
        <v>0.99624999999999997</v>
      </c>
      <c r="L45" s="2">
        <v>9.7909351652100071E-7</v>
      </c>
      <c r="M45" s="2">
        <v>9.7909351652100071E-7</v>
      </c>
      <c r="N45" s="2">
        <v>1.7134136539117514E-6</v>
      </c>
      <c r="O45" s="2">
        <v>9.7542191583404702E-4</v>
      </c>
      <c r="P45" s="3">
        <v>1.3340946732177192</v>
      </c>
      <c r="Q45" s="3">
        <v>0.66704733660885962</v>
      </c>
      <c r="R45" s="3">
        <v>0.66571324193564185</v>
      </c>
      <c r="S45" s="3">
        <v>1.3340946732177192</v>
      </c>
      <c r="T45" s="3">
        <v>1.003873219450957</v>
      </c>
      <c r="U45" s="3">
        <v>2.3346656781310089</v>
      </c>
      <c r="V45" s="3">
        <v>1.3290918181931526</v>
      </c>
      <c r="W45" s="3">
        <v>0.66337857625751073</v>
      </c>
    </row>
    <row r="46" spans="1:27" x14ac:dyDescent="0.2">
      <c r="A46" s="4">
        <v>950</v>
      </c>
      <c r="B46" s="4">
        <v>1223.1500000000001</v>
      </c>
      <c r="C46" s="1">
        <v>1.2665625</v>
      </c>
      <c r="D46" s="4">
        <v>0.05</v>
      </c>
      <c r="E46" s="1">
        <v>3.7699111843077522</v>
      </c>
      <c r="F46" s="2">
        <v>7.5398223686155033E-5</v>
      </c>
      <c r="G46" s="2">
        <v>9.3907007227781727E-4</v>
      </c>
      <c r="H46" s="4">
        <v>1E-3</v>
      </c>
      <c r="I46" s="4">
        <v>1E-3</v>
      </c>
      <c r="J46" s="4">
        <v>1.75E-3</v>
      </c>
      <c r="K46" s="4">
        <v>0.99624999999999997</v>
      </c>
      <c r="L46" s="2">
        <v>9.3907007227781728E-7</v>
      </c>
      <c r="M46" s="2">
        <v>9.3907007227781728E-7</v>
      </c>
      <c r="N46" s="2">
        <v>1.6433726264861802E-6</v>
      </c>
      <c r="O46" s="2">
        <v>9.3554855950677546E-4</v>
      </c>
      <c r="P46" s="3">
        <v>1.2795594701266138</v>
      </c>
      <c r="Q46" s="3">
        <v>0.63977973506330676</v>
      </c>
      <c r="R46" s="3">
        <v>0.63850017559318017</v>
      </c>
      <c r="S46" s="3">
        <v>1.2795594701266138</v>
      </c>
      <c r="T46" s="3">
        <v>0.96283682900616485</v>
      </c>
      <c r="U46" s="3">
        <v>2.239229072721574</v>
      </c>
      <c r="V46" s="3">
        <v>1.2747611221136388</v>
      </c>
      <c r="W46" s="3">
        <v>0.63626094652045861</v>
      </c>
    </row>
    <row r="47" spans="1:27" x14ac:dyDescent="0.2">
      <c r="A47" s="4">
        <v>1000</v>
      </c>
      <c r="B47" s="4">
        <v>1273.1500000000001</v>
      </c>
      <c r="C47" s="1">
        <v>1.2665625</v>
      </c>
      <c r="D47" s="4">
        <v>0.05</v>
      </c>
      <c r="E47" s="1">
        <v>3.7699111843077522</v>
      </c>
      <c r="F47" s="2">
        <v>7.5398223686155033E-5</v>
      </c>
      <c r="G47" s="2">
        <v>9.0219028308259998E-4</v>
      </c>
      <c r="H47" s="4">
        <v>1E-3</v>
      </c>
      <c r="I47" s="4">
        <v>1E-3</v>
      </c>
      <c r="J47" s="4">
        <v>1.75E-3</v>
      </c>
      <c r="K47" s="4">
        <v>0.99624999999999997</v>
      </c>
      <c r="L47" s="2">
        <v>9.0219028308260003E-7</v>
      </c>
      <c r="M47" s="2">
        <v>9.0219028308260003E-7</v>
      </c>
      <c r="N47" s="2">
        <v>1.57883299539455E-6</v>
      </c>
      <c r="O47" s="2">
        <v>8.9880706952104024E-4</v>
      </c>
      <c r="P47" s="3">
        <v>1.2293077531205023</v>
      </c>
      <c r="Q47" s="3">
        <v>0.61465387656025117</v>
      </c>
      <c r="R47" s="3">
        <v>0.6134245688071307</v>
      </c>
      <c r="S47" s="3">
        <v>1.2293077531205023</v>
      </c>
      <c r="T47" s="3">
        <v>0.92502365581344725</v>
      </c>
      <c r="U47" s="3">
        <v>2.1512885679608789</v>
      </c>
      <c r="V47" s="3">
        <v>1.2246978490463005</v>
      </c>
      <c r="W47" s="3">
        <v>0.61127328023916983</v>
      </c>
    </row>
    <row r="48" spans="1:27" x14ac:dyDescent="0.2">
      <c r="A48" s="4">
        <v>1050</v>
      </c>
      <c r="B48" s="4">
        <v>1323.15</v>
      </c>
      <c r="C48" s="1">
        <v>1.2665625</v>
      </c>
      <c r="D48" s="4">
        <v>0.05</v>
      </c>
      <c r="E48" s="1">
        <v>3.7699111843077522</v>
      </c>
      <c r="F48" s="2">
        <v>7.5398223686155033E-5</v>
      </c>
      <c r="G48" s="2">
        <v>8.6809776586676656E-4</v>
      </c>
      <c r="H48" s="4">
        <v>1E-3</v>
      </c>
      <c r="I48" s="4">
        <v>1E-3</v>
      </c>
      <c r="J48" s="4">
        <v>1.75E-3</v>
      </c>
      <c r="K48" s="4">
        <v>0.99624999999999997</v>
      </c>
      <c r="L48" s="2">
        <v>8.6809776586676663E-7</v>
      </c>
      <c r="M48" s="2">
        <v>8.6809776586676663E-7</v>
      </c>
      <c r="N48" s="2">
        <v>1.5191710902668416E-6</v>
      </c>
      <c r="O48" s="2">
        <v>8.6484239924476615E-4</v>
      </c>
      <c r="P48" s="3">
        <v>1.1828539212374767</v>
      </c>
      <c r="Q48" s="3">
        <v>0.59142696061873834</v>
      </c>
      <c r="R48" s="3">
        <v>0.59024410669750083</v>
      </c>
      <c r="S48" s="3">
        <v>1.1828539212374767</v>
      </c>
      <c r="T48" s="3">
        <v>0.89006829716879432</v>
      </c>
      <c r="U48" s="3">
        <v>2.0699943621655845</v>
      </c>
      <c r="V48" s="3">
        <v>1.1784182190328363</v>
      </c>
      <c r="W48" s="3">
        <v>0.58817411233533545</v>
      </c>
    </row>
    <row r="49" spans="1:23" x14ac:dyDescent="0.2">
      <c r="A49" s="4">
        <v>1100</v>
      </c>
      <c r="B49" s="4">
        <v>1373.15</v>
      </c>
      <c r="C49" s="1">
        <v>1.2665625</v>
      </c>
      <c r="D49" s="4">
        <v>0.05</v>
      </c>
      <c r="E49" s="1">
        <v>3.7699111843077522</v>
      </c>
      <c r="F49" s="2">
        <v>7.5398223686155033E-5</v>
      </c>
      <c r="G49" s="2">
        <v>8.3648804493799812E-4</v>
      </c>
      <c r="H49" s="4">
        <v>1E-3</v>
      </c>
      <c r="I49" s="4">
        <v>1E-3</v>
      </c>
      <c r="J49" s="4">
        <v>1.75E-3</v>
      </c>
      <c r="K49" s="4">
        <v>0.99624999999999997</v>
      </c>
      <c r="L49" s="2">
        <v>8.3648804493799814E-7</v>
      </c>
      <c r="M49" s="2">
        <v>8.3648804493799814E-7</v>
      </c>
      <c r="N49" s="2">
        <v>1.4638540786414967E-6</v>
      </c>
      <c r="O49" s="2">
        <v>8.333512147694806E-4</v>
      </c>
      <c r="P49" s="3">
        <v>1.1397831015441631</v>
      </c>
      <c r="Q49" s="3">
        <v>0.56989155077208142</v>
      </c>
      <c r="R49" s="3">
        <v>0.56875176767053726</v>
      </c>
      <c r="S49" s="3">
        <v>1.1397831015441631</v>
      </c>
      <c r="T49" s="3">
        <v>0.85765857145897417</v>
      </c>
      <c r="U49" s="3">
        <v>1.9946204277022852</v>
      </c>
      <c r="V49" s="3">
        <v>1.1355089149133721</v>
      </c>
      <c r="W49" s="3">
        <v>0.56675714724283488</v>
      </c>
    </row>
    <row r="50" spans="1:23" x14ac:dyDescent="0.2">
      <c r="A50" s="4">
        <v>1150</v>
      </c>
      <c r="B50" s="4">
        <v>1423.15</v>
      </c>
      <c r="C50" s="1">
        <v>1.2665625</v>
      </c>
      <c r="D50" s="4">
        <v>0.05</v>
      </c>
      <c r="E50" s="1">
        <v>3.7699111843077522</v>
      </c>
      <c r="F50" s="2">
        <v>7.5398223686155033E-5</v>
      </c>
      <c r="G50" s="2">
        <v>8.0709943358508388E-4</v>
      </c>
      <c r="H50" s="4">
        <v>1E-3</v>
      </c>
      <c r="I50" s="4">
        <v>1E-3</v>
      </c>
      <c r="J50" s="4">
        <v>1.75E-3</v>
      </c>
      <c r="K50" s="4">
        <v>0.99624999999999997</v>
      </c>
      <c r="L50" s="2">
        <v>8.0709943358508391E-7</v>
      </c>
      <c r="M50" s="2">
        <v>8.0709943358508391E-7</v>
      </c>
      <c r="N50" s="2">
        <v>1.4124240087738968E-6</v>
      </c>
      <c r="O50" s="2">
        <v>8.0407281070913976E-4</v>
      </c>
      <c r="P50" s="3">
        <v>1.0997387245795365</v>
      </c>
      <c r="Q50" s="3">
        <v>0.54986936228976824</v>
      </c>
      <c r="R50" s="3">
        <v>0.54876962356518866</v>
      </c>
      <c r="S50" s="3">
        <v>1.0997387245795365</v>
      </c>
      <c r="T50" s="3">
        <v>0.82752616899054232</v>
      </c>
      <c r="U50" s="3">
        <v>1.9245427680141891</v>
      </c>
      <c r="V50" s="3">
        <v>1.0956147043623632</v>
      </c>
      <c r="W50" s="3">
        <v>0.54684508079717453</v>
      </c>
    </row>
    <row r="51" spans="1:23" x14ac:dyDescent="0.2">
      <c r="A51" s="4">
        <v>1200</v>
      </c>
      <c r="B51" s="4">
        <v>1473.15</v>
      </c>
      <c r="C51" s="1">
        <v>1.2665625</v>
      </c>
      <c r="D51" s="4">
        <v>0.05</v>
      </c>
      <c r="E51" s="1">
        <v>3.7699111843077522</v>
      </c>
      <c r="F51" s="2">
        <v>7.5398223686155033E-5</v>
      </c>
      <c r="G51" s="2">
        <v>7.7970577260062606E-4</v>
      </c>
      <c r="H51" s="4">
        <v>1E-3</v>
      </c>
      <c r="I51" s="4">
        <v>1E-3</v>
      </c>
      <c r="J51" s="4">
        <v>1.75E-3</v>
      </c>
      <c r="K51" s="4">
        <v>0.99624999999999997</v>
      </c>
      <c r="L51" s="2">
        <v>7.7970577260062609E-7</v>
      </c>
      <c r="M51" s="2">
        <v>7.7970577260062609E-7</v>
      </c>
      <c r="N51" s="2">
        <v>1.3644851020510955E-6</v>
      </c>
      <c r="O51" s="2">
        <v>7.7678187595337368E-4</v>
      </c>
      <c r="P51" s="3">
        <v>1.0624126300005892</v>
      </c>
      <c r="Q51" s="3">
        <v>0.53120631500029458</v>
      </c>
      <c r="R51" s="3">
        <v>0.53014390237029396</v>
      </c>
      <c r="S51" s="3">
        <v>1.0624126300005892</v>
      </c>
      <c r="T51" s="3">
        <v>0.79943920673311653</v>
      </c>
      <c r="U51" s="3">
        <v>1.8592221025010309</v>
      </c>
      <c r="V51" s="3">
        <v>1.0584285826380868</v>
      </c>
      <c r="W51" s="3">
        <v>0.52828468026779285</v>
      </c>
    </row>
    <row r="52" spans="1:23" x14ac:dyDescent="0.2">
      <c r="A52" s="4">
        <v>1250</v>
      </c>
      <c r="B52" s="4">
        <v>1523.15</v>
      </c>
      <c r="C52" s="1">
        <v>1.2665625</v>
      </c>
      <c r="D52" s="4">
        <v>0.05</v>
      </c>
      <c r="E52" s="1">
        <v>3.7699111843077522</v>
      </c>
      <c r="F52" s="2">
        <v>7.5398223686155033E-5</v>
      </c>
      <c r="G52" s="2">
        <v>7.541105990261052E-4</v>
      </c>
      <c r="H52" s="4">
        <v>1E-3</v>
      </c>
      <c r="I52" s="4">
        <v>1E-3</v>
      </c>
      <c r="J52" s="4">
        <v>1.75E-3</v>
      </c>
      <c r="K52" s="4">
        <v>0.99624999999999997</v>
      </c>
      <c r="L52" s="2">
        <v>7.5411059902610526E-7</v>
      </c>
      <c r="M52" s="2">
        <v>7.5411059902610526E-7</v>
      </c>
      <c r="N52" s="2">
        <v>1.3196935482956841E-6</v>
      </c>
      <c r="O52" s="2">
        <v>7.5128268427975724E-4</v>
      </c>
      <c r="P52" s="3">
        <v>1.0275371210224651</v>
      </c>
      <c r="Q52" s="3">
        <v>0.51376856051123254</v>
      </c>
      <c r="R52" s="3">
        <v>0.5127410233902101</v>
      </c>
      <c r="S52" s="3">
        <v>1.0275371210224651</v>
      </c>
      <c r="T52" s="3">
        <v>0.77319624948225096</v>
      </c>
      <c r="U52" s="3">
        <v>1.7981899617893136</v>
      </c>
      <c r="V52" s="3">
        <v>1.0236838568186304</v>
      </c>
      <c r="W52" s="3">
        <v>0.51094283342842028</v>
      </c>
    </row>
    <row r="53" spans="1:23" x14ac:dyDescent="0.2">
      <c r="A53" s="4">
        <v>1300</v>
      </c>
      <c r="B53" s="4">
        <v>1573.15</v>
      </c>
      <c r="C53" s="1">
        <v>1.2665625</v>
      </c>
      <c r="D53" s="4">
        <v>0.05</v>
      </c>
      <c r="E53" s="1">
        <v>3.7699111843077522</v>
      </c>
      <c r="F53" s="2">
        <v>7.5398223686155033E-5</v>
      </c>
      <c r="G53" s="2">
        <v>7.3014242691835627E-4</v>
      </c>
      <c r="H53" s="4">
        <v>1E-3</v>
      </c>
      <c r="I53" s="4">
        <v>1E-3</v>
      </c>
      <c r="J53" s="4">
        <v>1.75E-3</v>
      </c>
      <c r="K53" s="4">
        <v>0.99624999999999997</v>
      </c>
      <c r="L53" s="2">
        <v>7.3014242691835626E-7</v>
      </c>
      <c r="M53" s="2">
        <v>7.3014242691835626E-7</v>
      </c>
      <c r="N53" s="2">
        <v>1.2777492471071235E-6</v>
      </c>
      <c r="O53" s="2">
        <v>7.2740439281741246E-4</v>
      </c>
      <c r="P53" s="3">
        <v>0.99487853407835714</v>
      </c>
      <c r="Q53" s="3">
        <v>0.49743926703917857</v>
      </c>
      <c r="R53" s="3">
        <v>0.4964443885051002</v>
      </c>
      <c r="S53" s="3">
        <v>0.99487853407835714</v>
      </c>
      <c r="T53" s="3">
        <v>0.74862147118767475</v>
      </c>
      <c r="U53" s="3">
        <v>1.7410374346371251</v>
      </c>
      <c r="V53" s="3">
        <v>0.99114773957556346</v>
      </c>
      <c r="W53" s="3">
        <v>0.49470335107046326</v>
      </c>
    </row>
    <row r="54" spans="1:23" x14ac:dyDescent="0.2">
      <c r="A54" s="4">
        <v>1350</v>
      </c>
      <c r="B54" s="4">
        <v>1623.15</v>
      </c>
      <c r="C54" s="1">
        <v>1.2665625</v>
      </c>
      <c r="D54" s="4">
        <v>0.05</v>
      </c>
      <c r="E54" s="1">
        <v>3.7699111843077522</v>
      </c>
      <c r="F54" s="2">
        <v>7.5398223686155033E-5</v>
      </c>
      <c r="G54" s="2">
        <v>7.0765090035216228E-4</v>
      </c>
      <c r="H54" s="4">
        <v>1E-3</v>
      </c>
      <c r="I54" s="4">
        <v>1E-3</v>
      </c>
      <c r="J54" s="4">
        <v>1.75E-3</v>
      </c>
      <c r="K54" s="4">
        <v>0.99624999999999997</v>
      </c>
      <c r="L54" s="2">
        <v>7.0765090035216231E-7</v>
      </c>
      <c r="M54" s="2">
        <v>7.0765090035216231E-7</v>
      </c>
      <c r="N54" s="2">
        <v>1.238389075616284E-6</v>
      </c>
      <c r="O54" s="2">
        <v>7.0499720947584169E-4</v>
      </c>
      <c r="P54" s="3">
        <v>0.96423199697216366</v>
      </c>
      <c r="Q54" s="3">
        <v>0.48211599848608183</v>
      </c>
      <c r="R54" s="3">
        <v>0.48115176648910968</v>
      </c>
      <c r="S54" s="3">
        <v>0.96423199697216366</v>
      </c>
      <c r="T54" s="3">
        <v>0.72556071059291516</v>
      </c>
      <c r="U54" s="3">
        <v>1.6874059947012865</v>
      </c>
      <c r="V54" s="3">
        <v>0.96061612698351795</v>
      </c>
      <c r="W54" s="3">
        <v>0.47946436049440827</v>
      </c>
    </row>
    <row r="55" spans="1:23" x14ac:dyDescent="0.2">
      <c r="A55" s="4">
        <v>1400</v>
      </c>
      <c r="B55" s="4">
        <v>1673.15</v>
      </c>
      <c r="C55" s="1">
        <v>1.2665625</v>
      </c>
      <c r="D55" s="4">
        <v>0.05</v>
      </c>
      <c r="E55" s="1">
        <v>3.7699111843077522</v>
      </c>
      <c r="F55" s="2">
        <v>7.5398223686155033E-5</v>
      </c>
      <c r="G55" s="2">
        <v>6.8650363619915259E-4</v>
      </c>
      <c r="H55" s="4">
        <v>1E-3</v>
      </c>
      <c r="I55" s="4">
        <v>1E-3</v>
      </c>
      <c r="J55" s="4">
        <v>1.75E-3</v>
      </c>
      <c r="K55" s="4">
        <v>0.99624999999999997</v>
      </c>
      <c r="L55" s="2">
        <v>6.8650363619915255E-7</v>
      </c>
      <c r="M55" s="2">
        <v>6.8650363619915255E-7</v>
      </c>
      <c r="N55" s="2">
        <v>1.2013813633485171E-6</v>
      </c>
      <c r="O55" s="2">
        <v>6.8392924756340576E-4</v>
      </c>
      <c r="P55" s="3">
        <v>0.93541712690755008</v>
      </c>
      <c r="Q55" s="3">
        <v>0.46770856345377504</v>
      </c>
      <c r="R55" s="3">
        <v>0.46677314632686751</v>
      </c>
      <c r="S55" s="3">
        <v>0.93541712690755008</v>
      </c>
      <c r="T55" s="3">
        <v>0.70387823410865147</v>
      </c>
      <c r="U55" s="3">
        <v>1.6369799720882128</v>
      </c>
      <c r="V55" s="3">
        <v>0.93190931268164667</v>
      </c>
      <c r="W55" s="3">
        <v>0.46513616635477917</v>
      </c>
    </row>
    <row r="56" spans="1:23" x14ac:dyDescent="0.2">
      <c r="A56" s="4">
        <v>1450</v>
      </c>
      <c r="B56" s="4">
        <v>1723.15</v>
      </c>
      <c r="C56" s="1">
        <v>1.2665625</v>
      </c>
      <c r="D56" s="4">
        <v>0.05</v>
      </c>
      <c r="E56" s="1">
        <v>3.7699111843077522</v>
      </c>
      <c r="F56" s="2">
        <v>7.5398223686155033E-5</v>
      </c>
      <c r="G56" s="2">
        <v>6.6658361657813436E-4</v>
      </c>
      <c r="H56" s="4">
        <v>1E-3</v>
      </c>
      <c r="I56" s="4">
        <v>1E-3</v>
      </c>
      <c r="J56" s="4">
        <v>1.75E-3</v>
      </c>
      <c r="K56" s="4">
        <v>0.99624999999999997</v>
      </c>
      <c r="L56" s="2">
        <v>6.6658361657813436E-7</v>
      </c>
      <c r="M56" s="2">
        <v>6.6658361657813436E-7</v>
      </c>
      <c r="N56" s="2">
        <v>1.1665213290117352E-6</v>
      </c>
      <c r="O56" s="2">
        <v>6.6408392801596636E-4</v>
      </c>
      <c r="P56" s="3">
        <v>0.90827447748911438</v>
      </c>
      <c r="Q56" s="3">
        <v>0.45413723874455719</v>
      </c>
      <c r="R56" s="3">
        <v>0.4532289642670681</v>
      </c>
      <c r="S56" s="3">
        <v>0.90827447748911438</v>
      </c>
      <c r="T56" s="3">
        <v>0.68345406226903649</v>
      </c>
      <c r="U56" s="3">
        <v>1.5894803356059501</v>
      </c>
      <c r="V56" s="3">
        <v>0.9048684481985303</v>
      </c>
      <c r="W56" s="3">
        <v>0.45163948393146219</v>
      </c>
    </row>
    <row r="57" spans="1:23" x14ac:dyDescent="0.2">
      <c r="A57" s="4">
        <v>1500</v>
      </c>
      <c r="B57" s="4">
        <v>1773.15</v>
      </c>
      <c r="C57" s="1">
        <v>1.2665625</v>
      </c>
      <c r="D57" s="4">
        <v>0.05</v>
      </c>
      <c r="E57" s="1">
        <v>3.7699111843077522</v>
      </c>
      <c r="F57" s="2">
        <v>7.5398223686155033E-5</v>
      </c>
      <c r="G57" s="2">
        <v>6.4778702247785707E-4</v>
      </c>
      <c r="H57" s="4">
        <v>1E-3</v>
      </c>
      <c r="I57" s="4">
        <v>1E-3</v>
      </c>
      <c r="J57" s="4">
        <v>1.75E-3</v>
      </c>
      <c r="K57" s="4">
        <v>0.99624999999999997</v>
      </c>
      <c r="L57" s="2">
        <v>6.4778702247785713E-7</v>
      </c>
      <c r="M57" s="2">
        <v>6.4778702247785713E-7</v>
      </c>
      <c r="N57" s="2">
        <v>1.1336272893362499E-6</v>
      </c>
      <c r="O57" s="2">
        <v>6.4535782114356509E-4</v>
      </c>
      <c r="P57" s="3">
        <v>0.88266258685693133</v>
      </c>
      <c r="Q57" s="3">
        <v>0.44133129342846567</v>
      </c>
      <c r="R57" s="3">
        <v>0.44044863084160873</v>
      </c>
      <c r="S57" s="3">
        <v>0.88266258685693133</v>
      </c>
      <c r="T57" s="3">
        <v>0.66418174852600775</v>
      </c>
      <c r="U57" s="3">
        <v>1.5446595269996297</v>
      </c>
      <c r="V57" s="3">
        <v>0.87935260215621769</v>
      </c>
      <c r="W57" s="3">
        <v>0.43890397131460895</v>
      </c>
    </row>
    <row r="60" spans="1:23" x14ac:dyDescent="0.2">
      <c r="A60" s="21" t="s">
        <v>31</v>
      </c>
      <c r="B60" s="21"/>
      <c r="C60" s="21"/>
      <c r="D60" s="21"/>
      <c r="E60" s="21"/>
      <c r="F60" s="21"/>
      <c r="G60" s="21"/>
    </row>
    <row r="62" spans="1:23" x14ac:dyDescent="0.2">
      <c r="A62" s="4"/>
      <c r="B62" s="4"/>
      <c r="C62" s="4" t="s">
        <v>30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 t="s">
        <v>5</v>
      </c>
      <c r="Q62" s="4" t="s">
        <v>6</v>
      </c>
      <c r="R62" s="4" t="s">
        <v>6</v>
      </c>
      <c r="S62" s="4" t="s">
        <v>5</v>
      </c>
      <c r="T62" s="4" t="s">
        <v>5</v>
      </c>
      <c r="U62" s="4" t="s">
        <v>5</v>
      </c>
      <c r="V62" s="4" t="s">
        <v>6</v>
      </c>
      <c r="W62" s="4" t="s">
        <v>6</v>
      </c>
    </row>
    <row r="63" spans="1:23" x14ac:dyDescent="0.2">
      <c r="A63" s="4" t="s">
        <v>7</v>
      </c>
      <c r="B63" s="4" t="s">
        <v>4</v>
      </c>
      <c r="C63" s="4" t="s">
        <v>8</v>
      </c>
      <c r="D63" s="4" t="s">
        <v>9</v>
      </c>
      <c r="E63" s="4" t="s">
        <v>10</v>
      </c>
      <c r="F63" s="4" t="s">
        <v>11</v>
      </c>
      <c r="G63" s="4" t="s">
        <v>12</v>
      </c>
      <c r="H63" s="4" t="s">
        <v>13</v>
      </c>
      <c r="I63" s="4" t="s">
        <v>14</v>
      </c>
      <c r="J63" s="4" t="s">
        <v>15</v>
      </c>
      <c r="K63" s="4" t="s">
        <v>16</v>
      </c>
      <c r="L63" s="4" t="s">
        <v>17</v>
      </c>
      <c r="M63" s="4" t="s">
        <v>18</v>
      </c>
      <c r="N63" s="4" t="s">
        <v>19</v>
      </c>
      <c r="O63" s="4" t="s">
        <v>20</v>
      </c>
      <c r="P63" s="4" t="s">
        <v>21</v>
      </c>
      <c r="Q63" s="4" t="s">
        <v>22</v>
      </c>
      <c r="R63" s="4" t="s">
        <v>23</v>
      </c>
      <c r="S63" s="4" t="s">
        <v>24</v>
      </c>
      <c r="T63" s="4" t="s">
        <v>25</v>
      </c>
      <c r="U63" s="4" t="s">
        <v>26</v>
      </c>
      <c r="V63" s="4" t="s">
        <v>27</v>
      </c>
      <c r="W63" s="4" t="s">
        <v>28</v>
      </c>
    </row>
    <row r="64" spans="1:23" x14ac:dyDescent="0.2">
      <c r="A64" s="4">
        <v>600</v>
      </c>
      <c r="B64" s="4">
        <v>873.15</v>
      </c>
      <c r="C64" s="1">
        <v>1.2665625</v>
      </c>
      <c r="D64" s="4">
        <v>0.05</v>
      </c>
      <c r="E64" s="1">
        <v>3.7699111843077522</v>
      </c>
      <c r="F64" s="2">
        <v>7.5398223686155033E-5</v>
      </c>
      <c r="G64" s="2">
        <v>1.3154939688559953E-3</v>
      </c>
      <c r="H64" s="4">
        <v>1E-3</v>
      </c>
      <c r="I64" s="4">
        <v>5.3846153846153801E-4</v>
      </c>
      <c r="J64" s="4">
        <v>1.5192307692307692E-3</v>
      </c>
      <c r="K64" s="4">
        <v>0.99694230769230774</v>
      </c>
      <c r="L64" s="2">
        <v>1.3154939688559953E-6</v>
      </c>
      <c r="M64" s="2">
        <v>7.0834290630707439E-7</v>
      </c>
      <c r="N64" s="2">
        <v>1.9985389142235311E-6</v>
      </c>
      <c r="O64" s="2">
        <v>1.3114715930666087E-3</v>
      </c>
      <c r="P64" s="3">
        <v>1.7924676927049965</v>
      </c>
      <c r="Q64" s="3">
        <v>0.89623384635249825</v>
      </c>
      <c r="R64" s="3">
        <v>0.89444137865979323</v>
      </c>
      <c r="S64" s="3">
        <v>0.96517491145653656</v>
      </c>
      <c r="T64" s="3">
        <v>0.72627023040293848</v>
      </c>
      <c r="U64" s="3">
        <v>2.7231720716095134</v>
      </c>
      <c r="V64" s="3">
        <v>1.7869868780292255</v>
      </c>
      <c r="W64" s="3">
        <v>0.89254549936943228</v>
      </c>
    </row>
    <row r="65" spans="1:23" x14ac:dyDescent="0.2">
      <c r="A65" s="4">
        <v>650</v>
      </c>
      <c r="B65" s="4">
        <v>923.15</v>
      </c>
      <c r="C65" s="1">
        <v>1.2665625</v>
      </c>
      <c r="D65" s="4">
        <v>0.05</v>
      </c>
      <c r="E65" s="1">
        <v>3.7699111843077522</v>
      </c>
      <c r="F65" s="2">
        <v>7.5398223686155033E-5</v>
      </c>
      <c r="G65" s="2">
        <v>1.2442436861903399E-3</v>
      </c>
      <c r="H65" s="4">
        <v>1E-3</v>
      </c>
      <c r="I65" s="4">
        <v>5.3846153846153844E-4</v>
      </c>
      <c r="J65" s="4">
        <v>1.5192307692307692E-3</v>
      </c>
      <c r="K65" s="4">
        <v>0.99694230769230774</v>
      </c>
      <c r="L65" s="2">
        <v>1.2442436861903399E-6</v>
      </c>
      <c r="M65" s="2">
        <v>6.699773694871061E-7</v>
      </c>
      <c r="N65" s="2">
        <v>1.890293292481478E-6</v>
      </c>
      <c r="O65" s="2">
        <v>1.240439171842181E-3</v>
      </c>
      <c r="P65" s="3">
        <v>1.695383378525015</v>
      </c>
      <c r="Q65" s="3">
        <v>0.84769168926250749</v>
      </c>
      <c r="R65" s="3">
        <v>0.84599630588398245</v>
      </c>
      <c r="S65" s="3">
        <v>0.91289874228270051</v>
      </c>
      <c r="T65" s="3">
        <v>0.68693370706421031</v>
      </c>
      <c r="U65" s="3">
        <v>2.575678594297619</v>
      </c>
      <c r="V65" s="3">
        <v>1.6901994178099098</v>
      </c>
      <c r="W65" s="3">
        <v>0.84420311192592734</v>
      </c>
    </row>
    <row r="66" spans="1:23" x14ac:dyDescent="0.2">
      <c r="A66" s="4">
        <v>700</v>
      </c>
      <c r="B66" s="4">
        <v>973.15</v>
      </c>
      <c r="C66" s="1">
        <v>1.2665625</v>
      </c>
      <c r="D66" s="4">
        <v>0.05</v>
      </c>
      <c r="E66" s="1">
        <v>3.7699111843077522</v>
      </c>
      <c r="F66" s="2">
        <v>7.5398223686155033E-5</v>
      </c>
      <c r="G66" s="2">
        <v>1.1803150171161819E-3</v>
      </c>
      <c r="H66" s="4">
        <v>1E-3</v>
      </c>
      <c r="I66" s="4">
        <v>5.3846153846153844E-4</v>
      </c>
      <c r="J66" s="4">
        <v>1.5192307692307692E-3</v>
      </c>
      <c r="K66" s="4">
        <v>0.99694230769230774</v>
      </c>
      <c r="L66" s="2">
        <v>1.1803150171161819E-6</v>
      </c>
      <c r="M66" s="2">
        <v>6.3555423998563636E-7</v>
      </c>
      <c r="N66" s="2">
        <v>1.7931708913880455E-6</v>
      </c>
      <c r="O66" s="2">
        <v>1.176705976967692E-3</v>
      </c>
      <c r="P66" s="3">
        <v>1.608275359282092</v>
      </c>
      <c r="Q66" s="3">
        <v>0.80413767964104599</v>
      </c>
      <c r="R66" s="3">
        <v>0.80252940428176389</v>
      </c>
      <c r="S66" s="3">
        <v>0.86599442422881867</v>
      </c>
      <c r="T66" s="3">
        <v>0.65163936872663586</v>
      </c>
      <c r="U66" s="3">
        <v>2.4433414112170246</v>
      </c>
      <c r="V66" s="3">
        <v>1.603357748087364</v>
      </c>
      <c r="W66" s="3">
        <v>0.80082834380560008</v>
      </c>
    </row>
    <row r="67" spans="1:23" x14ac:dyDescent="0.2">
      <c r="A67" s="4">
        <v>750</v>
      </c>
      <c r="B67" s="4">
        <v>1023.15</v>
      </c>
      <c r="C67" s="1">
        <v>1.2665625</v>
      </c>
      <c r="D67" s="4">
        <v>0.05</v>
      </c>
      <c r="E67" s="1">
        <v>3.7699111843077522</v>
      </c>
      <c r="F67" s="2">
        <v>7.5398223686155033E-5</v>
      </c>
      <c r="G67" s="2">
        <v>1.1226345686425375E-3</v>
      </c>
      <c r="H67" s="4">
        <v>1E-3</v>
      </c>
      <c r="I67" s="4">
        <v>5.3846153846153844E-4</v>
      </c>
      <c r="J67" s="4">
        <v>1.5192307692307692E-3</v>
      </c>
      <c r="K67" s="4">
        <v>0.99694230769230774</v>
      </c>
      <c r="L67" s="2">
        <v>1.1226345686425375E-6</v>
      </c>
      <c r="M67" s="2">
        <v>6.044955369613663E-7</v>
      </c>
      <c r="N67" s="2">
        <v>1.705540979283855E-6</v>
      </c>
      <c r="O67" s="2">
        <v>1.1192018975576497E-3</v>
      </c>
      <c r="P67" s="3">
        <v>1.5296810495874187</v>
      </c>
      <c r="Q67" s="3">
        <v>0.76484052479370923</v>
      </c>
      <c r="R67" s="3">
        <v>0.76331084374412184</v>
      </c>
      <c r="S67" s="3">
        <v>0.82367441131630237</v>
      </c>
      <c r="T67" s="3">
        <v>0.61979460653503937</v>
      </c>
      <c r="U67" s="3">
        <v>2.3239385176424245</v>
      </c>
      <c r="V67" s="3">
        <v>1.5250037556088727</v>
      </c>
      <c r="W67" s="3">
        <v>0.76169291186475085</v>
      </c>
    </row>
    <row r="68" spans="1:23" x14ac:dyDescent="0.2">
      <c r="A68" s="4">
        <v>800</v>
      </c>
      <c r="B68" s="4">
        <v>1073.1500000000001</v>
      </c>
      <c r="C68" s="1">
        <v>1.2665625</v>
      </c>
      <c r="D68" s="4">
        <v>0.05</v>
      </c>
      <c r="E68" s="1">
        <v>3.7699111843077522</v>
      </c>
      <c r="F68" s="2">
        <v>7.5398223686155033E-5</v>
      </c>
      <c r="G68" s="2">
        <v>1.0703289930639819E-3</v>
      </c>
      <c r="H68" s="4">
        <v>1E-3</v>
      </c>
      <c r="I68" s="4">
        <v>5.3846153846153844E-4</v>
      </c>
      <c r="J68" s="4">
        <v>1.5192307692307692E-3</v>
      </c>
      <c r="K68" s="4">
        <v>0.99694230769230774</v>
      </c>
      <c r="L68" s="2">
        <v>1.0703289930639819E-6</v>
      </c>
      <c r="M68" s="2">
        <v>5.7633099626522104E-7</v>
      </c>
      <c r="N68" s="2">
        <v>1.626076739462588E-6</v>
      </c>
      <c r="O68" s="2">
        <v>1.0670562563351901E-3</v>
      </c>
      <c r="P68" s="3">
        <v>1.4584104420494504</v>
      </c>
      <c r="Q68" s="3">
        <v>0.72920522102472507</v>
      </c>
      <c r="R68" s="3">
        <v>0.72774681058267565</v>
      </c>
      <c r="S68" s="3">
        <v>0.78529793033431927</v>
      </c>
      <c r="T68" s="3">
        <v>0.59091725450899268</v>
      </c>
      <c r="U68" s="3">
        <v>2.2156620177289721</v>
      </c>
      <c r="V68" s="3">
        <v>1.4539510716593376</v>
      </c>
      <c r="W68" s="3">
        <v>0.72620426107666192</v>
      </c>
    </row>
    <row r="69" spans="1:23" x14ac:dyDescent="0.2">
      <c r="A69" s="4">
        <v>850</v>
      </c>
      <c r="B69" s="4">
        <v>1123.1500000000001</v>
      </c>
      <c r="C69" s="1">
        <v>1.2665625</v>
      </c>
      <c r="D69" s="4">
        <v>0.05</v>
      </c>
      <c r="E69" s="1">
        <v>3.7699111843077522</v>
      </c>
      <c r="F69" s="2">
        <v>7.5398223686155033E-5</v>
      </c>
      <c r="G69" s="2">
        <v>1.0226804602293659E-3</v>
      </c>
      <c r="H69" s="4">
        <v>1E-3</v>
      </c>
      <c r="I69" s="4">
        <v>5.3846153846153844E-4</v>
      </c>
      <c r="J69" s="4">
        <v>1.5192307692307692E-3</v>
      </c>
      <c r="K69" s="4">
        <v>0.99694230769230774</v>
      </c>
      <c r="L69" s="2">
        <v>1.022680460229366E-6</v>
      </c>
      <c r="M69" s="2">
        <v>5.5067409396965856E-7</v>
      </c>
      <c r="N69" s="2">
        <v>1.5536876222715366E-6</v>
      </c>
      <c r="O69" s="2">
        <v>1.0195534180528953E-3</v>
      </c>
      <c r="P69" s="3">
        <v>1.3934854346128012</v>
      </c>
      <c r="Q69" s="3">
        <v>0.69674271730640058</v>
      </c>
      <c r="R69" s="3">
        <v>0.69534923187178777</v>
      </c>
      <c r="S69" s="3">
        <v>0.75033831094535464</v>
      </c>
      <c r="T69" s="3">
        <v>0.56461100625591043</v>
      </c>
      <c r="U69" s="3">
        <v>2.1170259487386782</v>
      </c>
      <c r="V69" s="3">
        <v>1.3892245849185045</v>
      </c>
      <c r="W69" s="3">
        <v>0.69387535304671677</v>
      </c>
    </row>
    <row r="70" spans="1:23" x14ac:dyDescent="0.2">
      <c r="A70" s="4">
        <v>900</v>
      </c>
      <c r="B70" s="4">
        <v>1173.1500000000001</v>
      </c>
      <c r="C70" s="1">
        <v>1.2665625</v>
      </c>
      <c r="D70" s="4">
        <v>0.05</v>
      </c>
      <c r="E70" s="1">
        <v>3.7699111843077522</v>
      </c>
      <c r="F70" s="2">
        <v>7.5398223686155033E-5</v>
      </c>
      <c r="G70" s="2">
        <v>9.7909351652100077E-4</v>
      </c>
      <c r="H70" s="4">
        <v>1E-3</v>
      </c>
      <c r="I70" s="4">
        <v>5.3846153846153844E-4</v>
      </c>
      <c r="J70" s="4">
        <v>1.5192307692307692E-3</v>
      </c>
      <c r="K70" s="4">
        <v>0.99694230769230774</v>
      </c>
      <c r="L70" s="2">
        <v>9.7909351652100071E-7</v>
      </c>
      <c r="M70" s="2">
        <v>5.2720420120361582E-7</v>
      </c>
      <c r="N70" s="2">
        <v>1.4874689962530589E-6</v>
      </c>
      <c r="O70" s="2">
        <v>9.7609974980702313E-4</v>
      </c>
      <c r="P70" s="3">
        <v>1.3340946732177192</v>
      </c>
      <c r="Q70" s="3">
        <v>0.66704733660885962</v>
      </c>
      <c r="R70" s="3">
        <v>0.66571324193564185</v>
      </c>
      <c r="S70" s="3">
        <v>0.71835867019415667</v>
      </c>
      <c r="T70" s="3">
        <v>0.54054711816590006</v>
      </c>
      <c r="U70" s="3">
        <v>2.0267976766192271</v>
      </c>
      <c r="V70" s="3">
        <v>1.3300154221976879</v>
      </c>
      <c r="W70" s="3">
        <v>0.66430218026204602</v>
      </c>
    </row>
    <row r="71" spans="1:23" x14ac:dyDescent="0.2">
      <c r="A71" s="4">
        <v>950</v>
      </c>
      <c r="B71" s="4">
        <v>1223.1500000000001</v>
      </c>
      <c r="C71" s="1">
        <v>1.2665625</v>
      </c>
      <c r="D71" s="4">
        <v>0.05</v>
      </c>
      <c r="E71" s="1">
        <v>3.7699111843077522</v>
      </c>
      <c r="F71" s="2">
        <v>7.5398223686155033E-5</v>
      </c>
      <c r="G71" s="2">
        <v>9.3907007227781727E-4</v>
      </c>
      <c r="H71" s="4">
        <v>1E-3</v>
      </c>
      <c r="I71" s="4">
        <v>5.3846153846153844E-4</v>
      </c>
      <c r="J71" s="4">
        <v>1.5192307692307692E-3</v>
      </c>
      <c r="K71" s="4">
        <v>0.99694230769230774</v>
      </c>
      <c r="L71" s="2">
        <v>9.3907007227781728E-7</v>
      </c>
      <c r="M71" s="2">
        <v>5.0565311584190157E-7</v>
      </c>
      <c r="N71" s="2">
        <v>1.4266641482682223E-6</v>
      </c>
      <c r="O71" s="2">
        <v>9.3619868494142938E-4</v>
      </c>
      <c r="P71" s="3">
        <v>1.2795594701266138</v>
      </c>
      <c r="Q71" s="3">
        <v>0.63977973506330676</v>
      </c>
      <c r="R71" s="3">
        <v>0.63850017559318017</v>
      </c>
      <c r="S71" s="3">
        <v>0.68899356083740715</v>
      </c>
      <c r="T71" s="3">
        <v>0.51845060023408851</v>
      </c>
      <c r="U71" s="3">
        <v>1.9439461180769706</v>
      </c>
      <c r="V71" s="3">
        <v>1.2756469709775726</v>
      </c>
      <c r="W71" s="3">
        <v>0.63714679538439245</v>
      </c>
    </row>
    <row r="72" spans="1:23" x14ac:dyDescent="0.2">
      <c r="A72" s="4">
        <v>1000</v>
      </c>
      <c r="B72" s="4">
        <v>1273.1500000000001</v>
      </c>
      <c r="C72" s="1">
        <v>1.2665625</v>
      </c>
      <c r="D72" s="4">
        <v>0.05</v>
      </c>
      <c r="E72" s="1">
        <v>3.7699111843077522</v>
      </c>
      <c r="F72" s="2">
        <v>7.5398223686155033E-5</v>
      </c>
      <c r="G72" s="2">
        <v>9.0219028308259998E-4</v>
      </c>
      <c r="H72" s="4">
        <v>1E-3</v>
      </c>
      <c r="I72" s="4">
        <v>5.3846153846153844E-4</v>
      </c>
      <c r="J72" s="4">
        <v>1.5192307692307692E-3</v>
      </c>
      <c r="K72" s="4">
        <v>0.99694230769230774</v>
      </c>
      <c r="L72" s="2">
        <v>9.0219028308260003E-7</v>
      </c>
      <c r="M72" s="2">
        <v>4.8579476781370765E-7</v>
      </c>
      <c r="N72" s="2">
        <v>1.3706352377601037E-6</v>
      </c>
      <c r="O72" s="2">
        <v>8.9943166279394366E-4</v>
      </c>
      <c r="P72" s="3">
        <v>1.2293077531205023</v>
      </c>
      <c r="Q72" s="3">
        <v>0.61465387656025117</v>
      </c>
      <c r="R72" s="3">
        <v>0.6134245688071307</v>
      </c>
      <c r="S72" s="3">
        <v>0.66193494398796271</v>
      </c>
      <c r="T72" s="3">
        <v>0.49808966082262546</v>
      </c>
      <c r="U72" s="3">
        <v>1.8676021633946094</v>
      </c>
      <c r="V72" s="3">
        <v>1.2255489082599997</v>
      </c>
      <c r="W72" s="3">
        <v>0.61212433945286904</v>
      </c>
    </row>
    <row r="73" spans="1:23" x14ac:dyDescent="0.2">
      <c r="A73" s="4">
        <v>1050</v>
      </c>
      <c r="B73" s="4">
        <v>1323.15</v>
      </c>
      <c r="C73" s="1">
        <v>1.2665625</v>
      </c>
      <c r="D73" s="4">
        <v>0.05</v>
      </c>
      <c r="E73" s="1">
        <v>3.7699111843077522</v>
      </c>
      <c r="F73" s="2">
        <v>7.5398223686155033E-5</v>
      </c>
      <c r="G73" s="2">
        <v>8.6809776586676656E-4</v>
      </c>
      <c r="H73" s="4">
        <v>1E-3</v>
      </c>
      <c r="I73" s="4">
        <v>5.3846153846153844E-4</v>
      </c>
      <c r="J73" s="4">
        <v>1.5192307692307692E-3</v>
      </c>
      <c r="K73" s="4">
        <v>0.99694230769230774</v>
      </c>
      <c r="L73" s="2">
        <v>8.6809776586676663E-7</v>
      </c>
      <c r="M73" s="2">
        <v>4.674372585436435E-7</v>
      </c>
      <c r="N73" s="2">
        <v>1.3188408366052799E-6</v>
      </c>
      <c r="O73" s="2">
        <v>8.6544339000575092E-4</v>
      </c>
      <c r="P73" s="3">
        <v>1.1828539212374767</v>
      </c>
      <c r="Q73" s="3">
        <v>0.59142696061873834</v>
      </c>
      <c r="R73" s="3">
        <v>0.59024410669750083</v>
      </c>
      <c r="S73" s="3">
        <v>0.63692134220479524</v>
      </c>
      <c r="T73" s="3">
        <v>0.47926754462935084</v>
      </c>
      <c r="U73" s="3">
        <v>1.7970280726492436</v>
      </c>
      <c r="V73" s="3">
        <v>1.1792371179013854</v>
      </c>
      <c r="W73" s="3">
        <v>0.58899301120388459</v>
      </c>
    </row>
    <row r="74" spans="1:23" x14ac:dyDescent="0.2">
      <c r="A74" s="4">
        <v>1100</v>
      </c>
      <c r="B74" s="4">
        <v>1373.15</v>
      </c>
      <c r="C74" s="1">
        <v>1.2665625</v>
      </c>
      <c r="D74" s="4">
        <v>0.05</v>
      </c>
      <c r="E74" s="1">
        <v>3.7699111843077522</v>
      </c>
      <c r="F74" s="2">
        <v>7.5398223686155033E-5</v>
      </c>
      <c r="G74" s="2">
        <v>8.3648804493799812E-4</v>
      </c>
      <c r="H74" s="4">
        <v>1E-3</v>
      </c>
      <c r="I74" s="4">
        <v>5.3846153846153844E-4</v>
      </c>
      <c r="J74" s="4">
        <v>1.5192307692307692E-3</v>
      </c>
      <c r="K74" s="4">
        <v>0.99694230769230774</v>
      </c>
      <c r="L74" s="2">
        <v>8.3648804493799814E-7</v>
      </c>
      <c r="M74" s="2">
        <v>4.5041663958199895E-7</v>
      </c>
      <c r="N74" s="2">
        <v>1.2708183759634973E-6</v>
      </c>
      <c r="O74" s="2">
        <v>8.3393032187751464E-4</v>
      </c>
      <c r="P74" s="3">
        <v>1.1397831015441631</v>
      </c>
      <c r="Q74" s="3">
        <v>0.56989155077208142</v>
      </c>
      <c r="R74" s="3">
        <v>0.56875176767053726</v>
      </c>
      <c r="S74" s="3">
        <v>0.61372936236993381</v>
      </c>
      <c r="T74" s="3">
        <v>0.46181615386252445</v>
      </c>
      <c r="U74" s="3">
        <v>1.7315935581151709</v>
      </c>
      <c r="V74" s="3">
        <v>1.1362979955221335</v>
      </c>
      <c r="W74" s="3">
        <v>0.56754622785159625</v>
      </c>
    </row>
    <row r="75" spans="1:23" x14ac:dyDescent="0.2">
      <c r="A75" s="4">
        <v>1150</v>
      </c>
      <c r="B75" s="4">
        <v>1423.15</v>
      </c>
      <c r="C75" s="1">
        <v>1.2665625</v>
      </c>
      <c r="D75" s="4">
        <v>0.05</v>
      </c>
      <c r="E75" s="1">
        <v>3.7699111843077522</v>
      </c>
      <c r="F75" s="2">
        <v>7.5398223686155033E-5</v>
      </c>
      <c r="G75" s="2">
        <v>8.0709943358508388E-4</v>
      </c>
      <c r="H75" s="4">
        <v>1E-3</v>
      </c>
      <c r="I75" s="4">
        <v>5.3846153846153844E-4</v>
      </c>
      <c r="J75" s="4">
        <v>1.5192307692307692E-3</v>
      </c>
      <c r="K75" s="4">
        <v>0.99694230769230774</v>
      </c>
      <c r="L75" s="2">
        <v>8.0709943358508391E-7</v>
      </c>
      <c r="M75" s="2">
        <v>4.3459200269966053E-7</v>
      </c>
      <c r="N75" s="2">
        <v>1.2261702933311851E-6</v>
      </c>
      <c r="O75" s="2">
        <v>8.0463157185546802E-4</v>
      </c>
      <c r="P75" s="3">
        <v>1.0997387245795365</v>
      </c>
      <c r="Q75" s="3">
        <v>0.54986936228976824</v>
      </c>
      <c r="R75" s="3">
        <v>0.54876962356518866</v>
      </c>
      <c r="S75" s="3">
        <v>0.59216700554282731</v>
      </c>
      <c r="T75" s="3">
        <v>0.44559101407183044</v>
      </c>
      <c r="U75" s="3">
        <v>1.6707569084958345</v>
      </c>
      <c r="V75" s="3">
        <v>1.0963760619409184</v>
      </c>
      <c r="W75" s="3">
        <v>0.54760643837572975</v>
      </c>
    </row>
    <row r="76" spans="1:23" x14ac:dyDescent="0.2">
      <c r="A76" s="4">
        <v>1200</v>
      </c>
      <c r="B76" s="4">
        <v>1473.15</v>
      </c>
      <c r="C76" s="1">
        <v>1.2665625</v>
      </c>
      <c r="D76" s="4">
        <v>0.05</v>
      </c>
      <c r="E76" s="1">
        <v>3.7699111843077522</v>
      </c>
      <c r="F76" s="2">
        <v>7.5398223686155033E-5</v>
      </c>
      <c r="G76" s="2">
        <v>7.7970577260062606E-4</v>
      </c>
      <c r="H76" s="4">
        <v>1E-3</v>
      </c>
      <c r="I76" s="4">
        <v>5.3846153846153844E-4</v>
      </c>
      <c r="J76" s="4">
        <v>1.5192307692307692E-3</v>
      </c>
      <c r="K76" s="4">
        <v>0.99694230769230774</v>
      </c>
      <c r="L76" s="2">
        <v>7.7970577260062609E-7</v>
      </c>
      <c r="M76" s="2">
        <v>4.1984156986187557E-7</v>
      </c>
      <c r="N76" s="2">
        <v>1.1845530006817203E-6</v>
      </c>
      <c r="O76" s="2">
        <v>7.7732167225748187E-4</v>
      </c>
      <c r="P76" s="3">
        <v>1.0624126300005892</v>
      </c>
      <c r="Q76" s="3">
        <v>0.53120631500029458</v>
      </c>
      <c r="R76" s="3">
        <v>0.53014390237029396</v>
      </c>
      <c r="S76" s="3">
        <v>0.57206833923108624</v>
      </c>
      <c r="T76" s="3">
        <v>0.4304672651639857</v>
      </c>
      <c r="U76" s="3">
        <v>1.6140499571162794</v>
      </c>
      <c r="V76" s="3">
        <v>1.059164099074241</v>
      </c>
      <c r="W76" s="3">
        <v>0.52902019670394707</v>
      </c>
    </row>
    <row r="77" spans="1:23" x14ac:dyDescent="0.2">
      <c r="A77" s="4">
        <v>1250</v>
      </c>
      <c r="B77" s="4">
        <v>1523.15</v>
      </c>
      <c r="C77" s="1">
        <v>1.2665625</v>
      </c>
      <c r="D77" s="4">
        <v>0.05</v>
      </c>
      <c r="E77" s="1">
        <v>3.7699111843077522</v>
      </c>
      <c r="F77" s="2">
        <v>7.5398223686155033E-5</v>
      </c>
      <c r="G77" s="2">
        <v>7.541105990261052E-4</v>
      </c>
      <c r="H77" s="4">
        <v>1E-3</v>
      </c>
      <c r="I77" s="4">
        <v>5.3846153846153844E-4</v>
      </c>
      <c r="J77" s="4">
        <v>1.5192307692307692E-3</v>
      </c>
      <c r="K77" s="4">
        <v>0.99694230769230774</v>
      </c>
      <c r="L77" s="2">
        <v>7.5411059902610526E-7</v>
      </c>
      <c r="M77" s="2">
        <v>4.0605955332174895E-7</v>
      </c>
      <c r="N77" s="2">
        <v>1.1456680254435061E-6</v>
      </c>
      <c r="O77" s="2">
        <v>7.5180476084831384E-4</v>
      </c>
      <c r="P77" s="3">
        <v>1.0275371210224651</v>
      </c>
      <c r="Q77" s="3">
        <v>0.51376856051123254</v>
      </c>
      <c r="R77" s="3">
        <v>0.5127410233902101</v>
      </c>
      <c r="S77" s="3">
        <v>0.55328921901209649</v>
      </c>
      <c r="T77" s="3">
        <v>0.4163364420289043</v>
      </c>
      <c r="U77" s="3">
        <v>1.5610660107841294</v>
      </c>
      <c r="V77" s="3">
        <v>1.024395228671646</v>
      </c>
      <c r="W77" s="3">
        <v>0.5116542052814359</v>
      </c>
    </row>
    <row r="78" spans="1:23" x14ac:dyDescent="0.2">
      <c r="A78" s="4">
        <v>1300</v>
      </c>
      <c r="B78" s="4">
        <v>1573.15</v>
      </c>
      <c r="C78" s="1">
        <v>1.2665625</v>
      </c>
      <c r="D78" s="4">
        <v>0.05</v>
      </c>
      <c r="E78" s="1">
        <v>3.7699111843077522</v>
      </c>
      <c r="F78" s="2">
        <v>7.5398223686155033E-5</v>
      </c>
      <c r="G78" s="2">
        <v>7.3014242691835627E-4</v>
      </c>
      <c r="H78" s="4">
        <v>1E-3</v>
      </c>
      <c r="I78" s="4">
        <v>5.3846153846153844E-4</v>
      </c>
      <c r="J78" s="4">
        <v>1.5192307692307692E-3</v>
      </c>
      <c r="K78" s="4">
        <v>0.99694230769230774</v>
      </c>
      <c r="L78" s="2">
        <v>7.3014242691835626E-7</v>
      </c>
      <c r="M78" s="2">
        <v>3.9315361449449951E-7</v>
      </c>
      <c r="N78" s="2">
        <v>1.109254840895195E-6</v>
      </c>
      <c r="O78" s="2">
        <v>7.2790987603604828E-4</v>
      </c>
      <c r="P78" s="3">
        <v>0.99487853407835714</v>
      </c>
      <c r="Q78" s="3">
        <v>0.49743926703917857</v>
      </c>
      <c r="R78" s="3">
        <v>0.4964443885051002</v>
      </c>
      <c r="S78" s="3">
        <v>0.53570382604219224</v>
      </c>
      <c r="T78" s="3">
        <v>0.40310386910105556</v>
      </c>
      <c r="U78" s="3">
        <v>1.5114500806190425</v>
      </c>
      <c r="V78" s="3">
        <v>0.99183650163761772</v>
      </c>
      <c r="W78" s="3">
        <v>0.49539211313251752</v>
      </c>
    </row>
    <row r="79" spans="1:23" x14ac:dyDescent="0.2">
      <c r="A79" s="4">
        <v>1350</v>
      </c>
      <c r="B79" s="4">
        <v>1623.15</v>
      </c>
      <c r="C79" s="1">
        <v>1.2665625</v>
      </c>
      <c r="D79" s="4">
        <v>0.05</v>
      </c>
      <c r="E79" s="1">
        <v>3.7699111843077522</v>
      </c>
      <c r="F79" s="2">
        <v>7.5398223686155033E-5</v>
      </c>
      <c r="G79" s="2">
        <v>7.0765090035216228E-4</v>
      </c>
      <c r="H79" s="4">
        <v>1E-3</v>
      </c>
      <c r="I79" s="4">
        <v>5.3846153846153844E-4</v>
      </c>
      <c r="J79" s="4">
        <v>1.5192307692307692E-3</v>
      </c>
      <c r="K79" s="4">
        <v>0.99694230769230774</v>
      </c>
      <c r="L79" s="2">
        <v>7.0765090035216231E-7</v>
      </c>
      <c r="M79" s="2">
        <v>3.8104279249731813E-7</v>
      </c>
      <c r="N79" s="2">
        <v>1.0750850216888619E-6</v>
      </c>
      <c r="O79" s="2">
        <v>7.0548712163762399E-4</v>
      </c>
      <c r="P79" s="3">
        <v>0.96423199697216366</v>
      </c>
      <c r="Q79" s="3">
        <v>0.48211599848608183</v>
      </c>
      <c r="R79" s="3">
        <v>0.48115176648910968</v>
      </c>
      <c r="S79" s="3">
        <v>0.51920184452347273</v>
      </c>
      <c r="T79" s="3">
        <v>0.39068653647310825</v>
      </c>
      <c r="U79" s="3">
        <v>1.464890918476941</v>
      </c>
      <c r="V79" s="3">
        <v>0.96128367221219124</v>
      </c>
      <c r="W79" s="3">
        <v>0.48013190572308156</v>
      </c>
    </row>
    <row r="80" spans="1:23" x14ac:dyDescent="0.2">
      <c r="A80" s="4">
        <v>1400</v>
      </c>
      <c r="B80" s="4">
        <v>1673.15</v>
      </c>
      <c r="C80" s="1">
        <v>1.2665625</v>
      </c>
      <c r="D80" s="4">
        <v>0.05</v>
      </c>
      <c r="E80" s="1">
        <v>3.7699111843077522</v>
      </c>
      <c r="F80" s="2">
        <v>7.5398223686155033E-5</v>
      </c>
      <c r="G80" s="2">
        <v>6.8650363619915259E-4</v>
      </c>
      <c r="H80" s="4">
        <v>1E-3</v>
      </c>
      <c r="I80" s="4">
        <v>5.3846153846153844E-4</v>
      </c>
      <c r="J80" s="4">
        <v>1.5192307692307692E-3</v>
      </c>
      <c r="K80" s="4">
        <v>0.99694230769230774</v>
      </c>
      <c r="L80" s="2">
        <v>6.8650363619915255E-7</v>
      </c>
      <c r="M80" s="2">
        <v>3.6965580410723597E-7</v>
      </c>
      <c r="N80" s="2">
        <v>1.0429574473025588E-6</v>
      </c>
      <c r="O80" s="2">
        <v>6.8440451931154364E-4</v>
      </c>
      <c r="P80" s="3">
        <v>0.93541712690755008</v>
      </c>
      <c r="Q80" s="3">
        <v>0.46770856345377504</v>
      </c>
      <c r="R80" s="3">
        <v>0.46677314632686751</v>
      </c>
      <c r="S80" s="3">
        <v>0.50368614525791144</v>
      </c>
      <c r="T80" s="3">
        <v>0.37901135682773535</v>
      </c>
      <c r="U80" s="3">
        <v>1.4211144812633936</v>
      </c>
      <c r="V80" s="3">
        <v>0.93255690915412126</v>
      </c>
      <c r="W80" s="3">
        <v>0.46578376282725376</v>
      </c>
    </row>
    <row r="81" spans="1:23" x14ac:dyDescent="0.2">
      <c r="A81" s="4">
        <v>1450</v>
      </c>
      <c r="B81" s="4">
        <v>1723.15</v>
      </c>
      <c r="C81" s="1">
        <v>1.2665625</v>
      </c>
      <c r="D81" s="4">
        <v>0.05</v>
      </c>
      <c r="E81" s="1">
        <v>3.7699111843077522</v>
      </c>
      <c r="F81" s="2">
        <v>7.5398223686155033E-5</v>
      </c>
      <c r="G81" s="2">
        <v>6.6658361657813436E-4</v>
      </c>
      <c r="H81" s="4">
        <v>1E-3</v>
      </c>
      <c r="I81" s="4">
        <v>5.3846153846153844E-4</v>
      </c>
      <c r="J81" s="4">
        <v>1.5192307692307692E-3</v>
      </c>
      <c r="K81" s="4">
        <v>0.99694230769230774</v>
      </c>
      <c r="L81" s="2">
        <v>6.6658361657813436E-7</v>
      </c>
      <c r="M81" s="2">
        <v>3.5892963969591847E-7</v>
      </c>
      <c r="N81" s="2">
        <v>1.0126943405706271E-6</v>
      </c>
      <c r="O81" s="2">
        <v>6.645454089812897E-4</v>
      </c>
      <c r="P81" s="3">
        <v>0.90827447748911438</v>
      </c>
      <c r="Q81" s="3">
        <v>0.45413723874455719</v>
      </c>
      <c r="R81" s="3">
        <v>0.4532289642670681</v>
      </c>
      <c r="S81" s="3">
        <v>0.4890708724941385</v>
      </c>
      <c r="T81" s="3">
        <v>0.36801372583717351</v>
      </c>
      <c r="U81" s="3">
        <v>1.379878533108462</v>
      </c>
      <c r="V81" s="3">
        <v>0.90549725360602284</v>
      </c>
      <c r="W81" s="3">
        <v>0.45226828933895474</v>
      </c>
    </row>
    <row r="82" spans="1:23" x14ac:dyDescent="0.2">
      <c r="A82" s="4">
        <v>1500</v>
      </c>
      <c r="B82" s="4">
        <v>1773.15</v>
      </c>
      <c r="C82" s="1">
        <v>1.2665625</v>
      </c>
      <c r="D82" s="4">
        <v>0.05</v>
      </c>
      <c r="E82" s="1">
        <v>3.7699111843077522</v>
      </c>
      <c r="F82" s="2">
        <v>7.5398223686155033E-5</v>
      </c>
      <c r="G82" s="2">
        <v>6.4778702247785707E-4</v>
      </c>
      <c r="H82" s="4">
        <v>1E-3</v>
      </c>
      <c r="I82" s="4">
        <v>5.3846153846153844E-4</v>
      </c>
      <c r="J82" s="4">
        <v>1.5192307692307692E-3</v>
      </c>
      <c r="K82" s="4">
        <v>0.99694230769230774</v>
      </c>
      <c r="L82" s="2">
        <v>6.4778702247785713E-7</v>
      </c>
      <c r="M82" s="2">
        <v>3.4880839671884612E-7</v>
      </c>
      <c r="N82" s="2">
        <v>9.8413797645674445E-7</v>
      </c>
      <c r="O82" s="2">
        <v>6.4580628908220367E-4</v>
      </c>
      <c r="P82" s="3">
        <v>0.88266258685693133</v>
      </c>
      <c r="Q82" s="3">
        <v>0.44133129342846567</v>
      </c>
      <c r="R82" s="3">
        <v>0.44044863084160873</v>
      </c>
      <c r="S82" s="3">
        <v>0.47527985446142451</v>
      </c>
      <c r="T82" s="3">
        <v>0.35763632612938873</v>
      </c>
      <c r="U82" s="3">
        <v>1.3409681608018764</v>
      </c>
      <c r="V82" s="3">
        <v>0.87996367625481109</v>
      </c>
      <c r="W82" s="3">
        <v>0.43951504541320235</v>
      </c>
    </row>
    <row r="85" spans="1:23" x14ac:dyDescent="0.2">
      <c r="A85" s="21" t="s">
        <v>36</v>
      </c>
      <c r="B85" s="21"/>
      <c r="C85" s="21"/>
      <c r="D85" s="21"/>
      <c r="E85" s="21"/>
      <c r="F85" s="21"/>
      <c r="G85" s="21"/>
    </row>
    <row r="87" spans="1:23" x14ac:dyDescent="0.2">
      <c r="A87" s="4"/>
      <c r="B87" s="4"/>
      <c r="C87" s="4" t="s">
        <v>30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 t="s">
        <v>5</v>
      </c>
      <c r="Q87" s="4" t="s">
        <v>5</v>
      </c>
      <c r="R87" s="4" t="s">
        <v>6</v>
      </c>
      <c r="S87" s="4" t="s">
        <v>6</v>
      </c>
      <c r="T87" s="4" t="s">
        <v>6</v>
      </c>
      <c r="U87" s="4" t="s">
        <v>5</v>
      </c>
      <c r="V87" s="4" t="s">
        <v>6</v>
      </c>
      <c r="W87" s="4" t="s">
        <v>6</v>
      </c>
    </row>
    <row r="88" spans="1:23" x14ac:dyDescent="0.2">
      <c r="A88" s="4" t="s">
        <v>7</v>
      </c>
      <c r="B88" s="4" t="s">
        <v>4</v>
      </c>
      <c r="C88" s="4" t="s">
        <v>8</v>
      </c>
      <c r="D88" s="4" t="s">
        <v>9</v>
      </c>
      <c r="E88" s="4" t="s">
        <v>10</v>
      </c>
      <c r="F88" s="4" t="s">
        <v>11</v>
      </c>
      <c r="G88" s="4" t="s">
        <v>12</v>
      </c>
      <c r="H88" s="4" t="s">
        <v>13</v>
      </c>
      <c r="I88" s="4" t="s">
        <v>14</v>
      </c>
      <c r="J88" s="4" t="s">
        <v>15</v>
      </c>
      <c r="K88" s="4" t="s">
        <v>16</v>
      </c>
      <c r="L88" s="4" t="s">
        <v>17</v>
      </c>
      <c r="M88" s="4" t="s">
        <v>18</v>
      </c>
      <c r="N88" s="4" t="s">
        <v>19</v>
      </c>
      <c r="O88" s="4" t="s">
        <v>20</v>
      </c>
      <c r="P88" s="4" t="s">
        <v>21</v>
      </c>
      <c r="Q88" s="4" t="s">
        <v>24</v>
      </c>
      <c r="R88" s="4" t="s">
        <v>22</v>
      </c>
      <c r="S88" s="4" t="s">
        <v>37</v>
      </c>
      <c r="T88" s="4" t="s">
        <v>38</v>
      </c>
      <c r="U88" s="4" t="s">
        <v>26</v>
      </c>
      <c r="V88" s="4" t="s">
        <v>27</v>
      </c>
      <c r="W88" s="4" t="s">
        <v>28</v>
      </c>
    </row>
    <row r="89" spans="1:23" x14ac:dyDescent="0.2">
      <c r="A89" s="4">
        <v>600</v>
      </c>
      <c r="B89" s="4">
        <v>873.15</v>
      </c>
      <c r="C89" s="1">
        <v>1.2665625</v>
      </c>
      <c r="D89" s="4">
        <v>0.05</v>
      </c>
      <c r="E89" s="1">
        <v>3.7699111843077522</v>
      </c>
      <c r="F89" s="2">
        <v>7.5398223686155033E-5</v>
      </c>
      <c r="G89" s="2">
        <v>1.3154939688559953E-3</v>
      </c>
      <c r="H89" s="4">
        <v>1E-3</v>
      </c>
      <c r="I89" s="4">
        <v>2.6600000000000001E-4</v>
      </c>
      <c r="J89" s="4">
        <v>1.3830000000000001E-3</v>
      </c>
      <c r="K89" s="4">
        <v>0.99735099999999999</v>
      </c>
      <c r="L89" s="2">
        <v>1.3154939688559953E-6</v>
      </c>
      <c r="M89" s="2">
        <v>3.4992139571569475E-7</v>
      </c>
      <c r="N89" s="2">
        <v>1.8193281589278415E-6</v>
      </c>
      <c r="O89" s="2">
        <v>1.3120092253324958E-3</v>
      </c>
      <c r="P89" s="3">
        <v>1.7924676927049965</v>
      </c>
      <c r="Q89" s="3">
        <v>0.47679640625952907</v>
      </c>
      <c r="R89" s="3">
        <v>0.89623384635249825</v>
      </c>
      <c r="S89" s="3">
        <v>0.89455235695971669</v>
      </c>
      <c r="T89" s="3">
        <v>1.7885169392132503</v>
      </c>
      <c r="U89" s="3">
        <v>2.4789828190110104</v>
      </c>
      <c r="V89" s="3">
        <v>1.7877194457870211</v>
      </c>
      <c r="W89" s="3">
        <v>-7.9749342622914554E-4</v>
      </c>
    </row>
    <row r="90" spans="1:23" x14ac:dyDescent="0.2">
      <c r="A90" s="4">
        <v>650</v>
      </c>
      <c r="B90" s="4">
        <v>923.15</v>
      </c>
      <c r="C90" s="1">
        <v>1.2665625</v>
      </c>
      <c r="D90" s="4">
        <v>0.05</v>
      </c>
      <c r="E90" s="1">
        <v>3.7699111843077522</v>
      </c>
      <c r="F90" s="2">
        <v>7.5398223686155033E-5</v>
      </c>
      <c r="G90" s="2">
        <v>1.2442436861903399E-3</v>
      </c>
      <c r="H90" s="4">
        <v>1E-3</v>
      </c>
      <c r="I90" s="4">
        <v>2.6600000000000001E-4</v>
      </c>
      <c r="J90" s="4">
        <v>1.3830000000000001E-3</v>
      </c>
      <c r="K90" s="4">
        <v>0.99735099999999999</v>
      </c>
      <c r="L90" s="2">
        <v>1.2442436861903399E-6</v>
      </c>
      <c r="M90" s="2">
        <v>3.3096882052663041E-7</v>
      </c>
      <c r="N90" s="2">
        <v>1.7207890180012404E-6</v>
      </c>
      <c r="O90" s="2">
        <v>1.2409476846656218E-3</v>
      </c>
      <c r="P90" s="3">
        <v>1.695383378525015</v>
      </c>
      <c r="Q90" s="3">
        <v>0.45097197868765404</v>
      </c>
      <c r="R90" s="3">
        <v>0.84769168926250749</v>
      </c>
      <c r="S90" s="3">
        <v>0.8461012733351857</v>
      </c>
      <c r="T90" s="3">
        <v>1.6916466072404805</v>
      </c>
      <c r="U90" s="3">
        <v>2.3447152125000961</v>
      </c>
      <c r="V90" s="3">
        <v>1.6908923079553024</v>
      </c>
      <c r="W90" s="3">
        <v>-7.5429928517811717E-4</v>
      </c>
    </row>
    <row r="91" spans="1:23" x14ac:dyDescent="0.2">
      <c r="A91" s="4">
        <v>700</v>
      </c>
      <c r="B91" s="4">
        <v>973.15</v>
      </c>
      <c r="C91" s="1">
        <v>1.2665625</v>
      </c>
      <c r="D91" s="4">
        <v>0.05</v>
      </c>
      <c r="E91" s="1">
        <v>3.7699111843077522</v>
      </c>
      <c r="F91" s="2">
        <v>7.5398223686155033E-5</v>
      </c>
      <c r="G91" s="2">
        <v>1.1803150171161819E-3</v>
      </c>
      <c r="H91" s="4">
        <v>1E-3</v>
      </c>
      <c r="I91" s="4">
        <v>2.6600000000000001E-4</v>
      </c>
      <c r="J91" s="4">
        <v>1.3830000000000001E-3</v>
      </c>
      <c r="K91" s="4">
        <v>0.99735099999999999</v>
      </c>
      <c r="L91" s="2">
        <v>1.1803150171161819E-6</v>
      </c>
      <c r="M91" s="2">
        <v>3.1396379455290439E-7</v>
      </c>
      <c r="N91" s="2">
        <v>1.6323756686716796E-6</v>
      </c>
      <c r="O91" s="2">
        <v>1.1771883626358411E-3</v>
      </c>
      <c r="P91" s="3">
        <v>1.608275359282092</v>
      </c>
      <c r="Q91" s="3">
        <v>0.42780124556903648</v>
      </c>
      <c r="R91" s="3">
        <v>0.80413767964104599</v>
      </c>
      <c r="S91" s="3">
        <v>0.80262897855353921</v>
      </c>
      <c r="T91" s="3">
        <v>1.6047305815897341</v>
      </c>
      <c r="U91" s="3">
        <v>2.2242448218871331</v>
      </c>
      <c r="V91" s="3">
        <v>1.6040150378553535</v>
      </c>
      <c r="W91" s="3">
        <v>-7.1554373438065255E-4</v>
      </c>
    </row>
    <row r="92" spans="1:23" x14ac:dyDescent="0.2">
      <c r="A92" s="4">
        <v>750</v>
      </c>
      <c r="B92" s="4">
        <v>1023.15</v>
      </c>
      <c r="C92" s="1">
        <v>1.2665625</v>
      </c>
      <c r="D92" s="4">
        <v>0.05</v>
      </c>
      <c r="E92" s="1">
        <v>3.7699111843077522</v>
      </c>
      <c r="F92" s="2">
        <v>7.5398223686155033E-5</v>
      </c>
      <c r="G92" s="2">
        <v>1.1226345686425375E-3</v>
      </c>
      <c r="H92" s="4">
        <v>1E-3</v>
      </c>
      <c r="I92" s="4">
        <v>2.6600000000000001E-4</v>
      </c>
      <c r="J92" s="4">
        <v>1.3830000000000001E-3</v>
      </c>
      <c r="K92" s="4">
        <v>0.99735099999999999</v>
      </c>
      <c r="L92" s="2">
        <v>1.1226345686425375E-6</v>
      </c>
      <c r="M92" s="2">
        <v>2.9862079525891498E-7</v>
      </c>
      <c r="N92" s="2">
        <v>1.5526036084326296E-6</v>
      </c>
      <c r="O92" s="2">
        <v>1.1196607096702034E-3</v>
      </c>
      <c r="P92" s="3">
        <v>1.5296810495874187</v>
      </c>
      <c r="Q92" s="3">
        <v>0.40689515919025349</v>
      </c>
      <c r="R92" s="3">
        <v>0.76484052479370923</v>
      </c>
      <c r="S92" s="3">
        <v>0.76340555195169502</v>
      </c>
      <c r="T92" s="3">
        <v>1.5263095005366267</v>
      </c>
      <c r="U92" s="3">
        <v>2.1155488915794005</v>
      </c>
      <c r="V92" s="3">
        <v>1.5256289244870618</v>
      </c>
      <c r="W92" s="3">
        <v>-6.8057604956495155E-4</v>
      </c>
    </row>
    <row r="93" spans="1:23" x14ac:dyDescent="0.2">
      <c r="A93" s="4">
        <v>800</v>
      </c>
      <c r="B93" s="4">
        <v>1073.1500000000001</v>
      </c>
      <c r="C93" s="1">
        <v>1.2665625</v>
      </c>
      <c r="D93" s="4">
        <v>0.05</v>
      </c>
      <c r="E93" s="1">
        <v>3.7699111843077522</v>
      </c>
      <c r="F93" s="2">
        <v>7.5398223686155033E-5</v>
      </c>
      <c r="G93" s="2">
        <v>1.0703289930639819E-3</v>
      </c>
      <c r="H93" s="4">
        <v>1E-3</v>
      </c>
      <c r="I93" s="4">
        <v>2.6600000000000001E-4</v>
      </c>
      <c r="J93" s="4">
        <v>1.3830000000000001E-3</v>
      </c>
      <c r="K93" s="4">
        <v>0.99735099999999999</v>
      </c>
      <c r="L93" s="2">
        <v>1.0703289930639819E-6</v>
      </c>
      <c r="M93" s="2">
        <v>2.8470751215501919E-7</v>
      </c>
      <c r="N93" s="2">
        <v>1.480264997407487E-6</v>
      </c>
      <c r="O93" s="2">
        <v>1.0674936915613554E-3</v>
      </c>
      <c r="P93" s="3">
        <v>1.4584104420494504</v>
      </c>
      <c r="Q93" s="3">
        <v>0.38793717758515378</v>
      </c>
      <c r="R93" s="3">
        <v>0.72920522102472507</v>
      </c>
      <c r="S93" s="3">
        <v>0.72783710616351549</v>
      </c>
      <c r="T93" s="3">
        <v>1.455195979568606</v>
      </c>
      <c r="U93" s="3">
        <v>2.0169816413543895</v>
      </c>
      <c r="V93" s="3">
        <v>1.4545471127884615</v>
      </c>
      <c r="W93" s="3">
        <v>-6.4886678014453025E-4</v>
      </c>
    </row>
    <row r="94" spans="1:23" x14ac:dyDescent="0.2">
      <c r="A94" s="4">
        <v>850</v>
      </c>
      <c r="B94" s="4">
        <v>1123.1500000000001</v>
      </c>
      <c r="C94" s="1">
        <v>1.2665625</v>
      </c>
      <c r="D94" s="4">
        <v>0.05</v>
      </c>
      <c r="E94" s="1">
        <v>3.7699111843077522</v>
      </c>
      <c r="F94" s="2">
        <v>7.5398223686155033E-5</v>
      </c>
      <c r="G94" s="2">
        <v>1.0226804602293659E-3</v>
      </c>
      <c r="H94" s="4">
        <v>1E-3</v>
      </c>
      <c r="I94" s="4">
        <v>2.6600000000000001E-4</v>
      </c>
      <c r="J94" s="4">
        <v>1.3830000000000001E-3</v>
      </c>
      <c r="K94" s="4">
        <v>0.99735099999999999</v>
      </c>
      <c r="L94" s="2">
        <v>1.022680460229366E-6</v>
      </c>
      <c r="M94" s="2">
        <v>2.7203300242101134E-7</v>
      </c>
      <c r="N94" s="2">
        <v>1.4143670764972132E-6</v>
      </c>
      <c r="O94" s="2">
        <v>1.0199713796902182E-3</v>
      </c>
      <c r="P94" s="3">
        <v>1.3934854346128012</v>
      </c>
      <c r="Q94" s="3">
        <v>0.3706671256070051</v>
      </c>
      <c r="R94" s="3">
        <v>0.69674271730640058</v>
      </c>
      <c r="S94" s="3">
        <v>0.69543550770545037</v>
      </c>
      <c r="T94" s="3">
        <v>1.3904140724516312</v>
      </c>
      <c r="U94" s="3">
        <v>1.9271903560695043</v>
      </c>
      <c r="V94" s="3">
        <v>1.3897940916965117</v>
      </c>
      <c r="W94" s="3">
        <v>-6.1998075511948691E-4</v>
      </c>
    </row>
    <row r="95" spans="1:23" x14ac:dyDescent="0.2">
      <c r="A95" s="4">
        <v>900</v>
      </c>
      <c r="B95" s="4">
        <v>1173.1500000000001</v>
      </c>
      <c r="C95" s="1">
        <v>1.2665625</v>
      </c>
      <c r="D95" s="4">
        <v>0.05</v>
      </c>
      <c r="E95" s="1">
        <v>3.7699111843077522</v>
      </c>
      <c r="F95" s="2">
        <v>7.5398223686155033E-5</v>
      </c>
      <c r="G95" s="2">
        <v>9.7909351652100077E-4</v>
      </c>
      <c r="H95" s="4">
        <v>1E-3</v>
      </c>
      <c r="I95" s="4">
        <v>2.6600000000000001E-4</v>
      </c>
      <c r="J95" s="4">
        <v>1.3830000000000001E-3</v>
      </c>
      <c r="K95" s="4">
        <v>0.99735099999999999</v>
      </c>
      <c r="L95" s="2">
        <v>9.7909351652100071E-7</v>
      </c>
      <c r="M95" s="2">
        <v>2.6043887539458624E-7</v>
      </c>
      <c r="N95" s="2">
        <v>1.3540863333485443E-6</v>
      </c>
      <c r="O95" s="2">
        <v>9.7649989779573666E-4</v>
      </c>
      <c r="P95" s="3">
        <v>1.3340946732177192</v>
      </c>
      <c r="Q95" s="3">
        <v>0.35486918307591336</v>
      </c>
      <c r="R95" s="3">
        <v>0.66704733660885962</v>
      </c>
      <c r="S95" s="3">
        <v>0.66579584066775488</v>
      </c>
      <c r="T95" s="3">
        <v>1.3311542134203207</v>
      </c>
      <c r="U95" s="3">
        <v>1.845052933060106</v>
      </c>
      <c r="V95" s="3">
        <v>1.3305606564283656</v>
      </c>
      <c r="W95" s="3">
        <v>-5.9355699195506872E-4</v>
      </c>
    </row>
    <row r="96" spans="1:23" x14ac:dyDescent="0.2">
      <c r="A96" s="4">
        <v>950</v>
      </c>
      <c r="B96" s="4">
        <v>1223.1500000000001</v>
      </c>
      <c r="C96" s="1">
        <v>1.2665625</v>
      </c>
      <c r="D96" s="4">
        <v>0.05</v>
      </c>
      <c r="E96" s="1">
        <v>3.7699111843077522</v>
      </c>
      <c r="F96" s="2">
        <v>7.5398223686155033E-5</v>
      </c>
      <c r="G96" s="2">
        <v>9.3907007227781727E-4</v>
      </c>
      <c r="H96" s="4">
        <v>1E-3</v>
      </c>
      <c r="I96" s="4">
        <v>2.6600000000000001E-4</v>
      </c>
      <c r="J96" s="4">
        <v>1.3830000000000001E-3</v>
      </c>
      <c r="K96" s="4">
        <v>0.99735099999999999</v>
      </c>
      <c r="L96" s="2">
        <v>9.3907007227781728E-7</v>
      </c>
      <c r="M96" s="2">
        <v>2.4979263922589941E-7</v>
      </c>
      <c r="N96" s="2">
        <v>1.2987339099602214E-6</v>
      </c>
      <c r="O96" s="2">
        <v>9.3658247565635332E-4</v>
      </c>
      <c r="P96" s="3">
        <v>1.2795594701266138</v>
      </c>
      <c r="Q96" s="3">
        <v>0.34036281905367927</v>
      </c>
      <c r="R96" s="3">
        <v>0.63977973506330676</v>
      </c>
      <c r="S96" s="3">
        <v>0.6385793978493044</v>
      </c>
      <c r="T96" s="3">
        <v>1.276739210623431</v>
      </c>
      <c r="U96" s="3">
        <v>1.7696307471851069</v>
      </c>
      <c r="V96" s="3">
        <v>1.2761699170902485</v>
      </c>
      <c r="W96" s="3">
        <v>-5.6929353318246889E-4</v>
      </c>
    </row>
    <row r="97" spans="1:23" x14ac:dyDescent="0.2">
      <c r="A97" s="4">
        <v>1000</v>
      </c>
      <c r="B97" s="4">
        <v>1273.1500000000001</v>
      </c>
      <c r="C97" s="1">
        <v>1.2665625</v>
      </c>
      <c r="D97" s="4">
        <v>0.05</v>
      </c>
      <c r="E97" s="1">
        <v>3.7699111843077522</v>
      </c>
      <c r="F97" s="2">
        <v>7.5398223686155033E-5</v>
      </c>
      <c r="G97" s="2">
        <v>9.0219028308259998E-4</v>
      </c>
      <c r="H97" s="4">
        <v>1E-3</v>
      </c>
      <c r="I97" s="4">
        <v>2.6600000000000001E-4</v>
      </c>
      <c r="J97" s="4">
        <v>1.3830000000000001E-3</v>
      </c>
      <c r="K97" s="4">
        <v>0.99735099999999999</v>
      </c>
      <c r="L97" s="2">
        <v>9.0219028308260003E-7</v>
      </c>
      <c r="M97" s="2">
        <v>2.399826152999716E-7</v>
      </c>
      <c r="N97" s="2">
        <v>1.247729161503236E-6</v>
      </c>
      <c r="O97" s="2">
        <v>8.9980038102271422E-4</v>
      </c>
      <c r="P97" s="3">
        <v>1.2293077531205023</v>
      </c>
      <c r="Q97" s="3">
        <v>0.32699586233005362</v>
      </c>
      <c r="R97" s="3">
        <v>0.61465387656025117</v>
      </c>
      <c r="S97" s="3">
        <v>0.61350067979372158</v>
      </c>
      <c r="T97" s="3">
        <v>1.2265982527385224</v>
      </c>
      <c r="U97" s="3">
        <v>1.700132622565655</v>
      </c>
      <c r="V97" s="3">
        <v>1.2260513168824863</v>
      </c>
      <c r="W97" s="3">
        <v>-5.4693585603615702E-4</v>
      </c>
    </row>
    <row r="98" spans="1:23" x14ac:dyDescent="0.2">
      <c r="A98" s="4">
        <v>1050</v>
      </c>
      <c r="B98" s="4">
        <v>1323.15</v>
      </c>
      <c r="C98" s="1">
        <v>1.2665625</v>
      </c>
      <c r="D98" s="4">
        <v>0.05</v>
      </c>
      <c r="E98" s="1">
        <v>3.7699111843077522</v>
      </c>
      <c r="F98" s="2">
        <v>7.5398223686155033E-5</v>
      </c>
      <c r="G98" s="2">
        <v>8.6809776586676656E-4</v>
      </c>
      <c r="H98" s="4">
        <v>1E-3</v>
      </c>
      <c r="I98" s="4">
        <v>2.6600000000000001E-4</v>
      </c>
      <c r="J98" s="4">
        <v>1.3830000000000001E-3</v>
      </c>
      <c r="K98" s="4">
        <v>0.99735099999999999</v>
      </c>
      <c r="L98" s="2">
        <v>8.6809776586676663E-7</v>
      </c>
      <c r="M98" s="2">
        <v>2.3091400572055991E-7</v>
      </c>
      <c r="N98" s="2">
        <v>1.2005792101937382E-6</v>
      </c>
      <c r="O98" s="2">
        <v>8.6579817488498549E-4</v>
      </c>
      <c r="P98" s="3">
        <v>1.1828539212374767</v>
      </c>
      <c r="Q98" s="3">
        <v>0.31463914304916885</v>
      </c>
      <c r="R98" s="3">
        <v>0.59142696061873834</v>
      </c>
      <c r="S98" s="3">
        <v>0.59031734155566384</v>
      </c>
      <c r="T98" s="3">
        <v>1.1802468091101157</v>
      </c>
      <c r="U98" s="3">
        <v>1.6358869730714307</v>
      </c>
      <c r="V98" s="3">
        <v>1.1797205412001188</v>
      </c>
      <c r="W98" s="3">
        <v>-5.2626790999688033E-4</v>
      </c>
    </row>
    <row r="99" spans="1:23" x14ac:dyDescent="0.2">
      <c r="A99" s="4">
        <v>1100</v>
      </c>
      <c r="B99" s="4">
        <v>1373.15</v>
      </c>
      <c r="C99" s="1">
        <v>1.2665625</v>
      </c>
      <c r="D99" s="4">
        <v>0.05</v>
      </c>
      <c r="E99" s="1">
        <v>3.7699111843077522</v>
      </c>
      <c r="F99" s="2">
        <v>7.5398223686155033E-5</v>
      </c>
      <c r="G99" s="2">
        <v>8.3648804493799812E-4</v>
      </c>
      <c r="H99" s="4">
        <v>1E-3</v>
      </c>
      <c r="I99" s="4">
        <v>2.6600000000000001E-4</v>
      </c>
      <c r="J99" s="4">
        <v>1.3830000000000001E-3</v>
      </c>
      <c r="K99" s="4">
        <v>0.99735099999999999</v>
      </c>
      <c r="L99" s="2">
        <v>8.3648804493799814E-7</v>
      </c>
      <c r="M99" s="2">
        <v>2.225058199535075E-7</v>
      </c>
      <c r="N99" s="2">
        <v>1.1568629661492515E-6</v>
      </c>
      <c r="O99" s="2">
        <v>8.3427218810695736E-4</v>
      </c>
      <c r="P99" s="3">
        <v>1.1397831015441631</v>
      </c>
      <c r="Q99" s="3">
        <v>0.30318230501074733</v>
      </c>
      <c r="R99" s="3">
        <v>0.56989155077208142</v>
      </c>
      <c r="S99" s="3">
        <v>0.56882233585506059</v>
      </c>
      <c r="T99" s="3">
        <v>1.1372709212205869</v>
      </c>
      <c r="U99" s="3">
        <v>1.5763200294355775</v>
      </c>
      <c r="V99" s="3">
        <v>1.1367638161081728</v>
      </c>
      <c r="W99" s="3">
        <v>-5.0710511241414125E-4</v>
      </c>
    </row>
    <row r="100" spans="1:23" x14ac:dyDescent="0.2">
      <c r="A100" s="4">
        <v>1150</v>
      </c>
      <c r="B100" s="4">
        <v>1423.15</v>
      </c>
      <c r="C100" s="1">
        <v>1.2665625</v>
      </c>
      <c r="D100" s="4">
        <v>0.05</v>
      </c>
      <c r="E100" s="1">
        <v>3.7699111843077522</v>
      </c>
      <c r="F100" s="2">
        <v>7.5398223686155033E-5</v>
      </c>
      <c r="G100" s="2">
        <v>8.0709943358508388E-4</v>
      </c>
      <c r="H100" s="4">
        <v>1E-3</v>
      </c>
      <c r="I100" s="4">
        <v>2.6600000000000001E-4</v>
      </c>
      <c r="J100" s="4">
        <v>1.3830000000000001E-3</v>
      </c>
      <c r="K100" s="4">
        <v>0.99735099999999999</v>
      </c>
      <c r="L100" s="2">
        <v>8.0709943358508391E-7</v>
      </c>
      <c r="M100" s="2">
        <v>2.1468844933363231E-7</v>
      </c>
      <c r="N100" s="2">
        <v>1.116218516648171E-6</v>
      </c>
      <c r="O100" s="2">
        <v>8.0496142718551697E-4</v>
      </c>
      <c r="P100" s="3">
        <v>1.0997387245795365</v>
      </c>
      <c r="Q100" s="3">
        <v>0.29253050073815673</v>
      </c>
      <c r="R100" s="3">
        <v>0.54986936228976824</v>
      </c>
      <c r="S100" s="3">
        <v>0.54883771245432778</v>
      </c>
      <c r="T100" s="3">
        <v>1.0973148055187782</v>
      </c>
      <c r="U100" s="3">
        <v>1.520938656093499</v>
      </c>
      <c r="V100" s="3">
        <v>1.0968255166981253</v>
      </c>
      <c r="W100" s="3">
        <v>-4.8928882065291113E-4</v>
      </c>
    </row>
    <row r="101" spans="1:23" x14ac:dyDescent="0.2">
      <c r="A101" s="4">
        <v>1200</v>
      </c>
      <c r="B101" s="4">
        <v>1473.15</v>
      </c>
      <c r="C101" s="1">
        <v>1.2665625</v>
      </c>
      <c r="D101" s="4">
        <v>0.05</v>
      </c>
      <c r="E101" s="1">
        <v>3.7699111843077522</v>
      </c>
      <c r="F101" s="2">
        <v>7.5398223686155033E-5</v>
      </c>
      <c r="G101" s="2">
        <v>7.7970577260062606E-4</v>
      </c>
      <c r="H101" s="4">
        <v>1E-3</v>
      </c>
      <c r="I101" s="4">
        <v>2.6600000000000001E-4</v>
      </c>
      <c r="J101" s="4">
        <v>1.3830000000000001E-3</v>
      </c>
      <c r="K101" s="4">
        <v>0.99735099999999999</v>
      </c>
      <c r="L101" s="2">
        <v>7.7970577260062609E-7</v>
      </c>
      <c r="M101" s="2">
        <v>2.0740173551176654E-7</v>
      </c>
      <c r="N101" s="2">
        <v>1.0783330835066658E-6</v>
      </c>
      <c r="O101" s="2">
        <v>7.77640332009007E-4</v>
      </c>
      <c r="P101" s="3">
        <v>1.0624126300005892</v>
      </c>
      <c r="Q101" s="3">
        <v>0.28260175958015671</v>
      </c>
      <c r="R101" s="3">
        <v>0.53120631500029458</v>
      </c>
      <c r="S101" s="3">
        <v>0.53020968026295812</v>
      </c>
      <c r="T101" s="3">
        <v>1.0600709808736719</v>
      </c>
      <c r="U101" s="3">
        <v>1.4693166672908144</v>
      </c>
      <c r="V101" s="3">
        <v>1.0595982989437174</v>
      </c>
      <c r="W101" s="3">
        <v>-4.7268192995453262E-4</v>
      </c>
    </row>
    <row r="102" spans="1:23" x14ac:dyDescent="0.2">
      <c r="A102" s="4">
        <v>1250</v>
      </c>
      <c r="B102" s="4">
        <v>1523.15</v>
      </c>
      <c r="C102" s="1">
        <v>1.2665625</v>
      </c>
      <c r="D102" s="4">
        <v>0.05</v>
      </c>
      <c r="E102" s="1">
        <v>3.7699111843077522</v>
      </c>
      <c r="F102" s="2">
        <v>7.5398223686155033E-5</v>
      </c>
      <c r="G102" s="2">
        <v>7.541105990261052E-4</v>
      </c>
      <c r="H102" s="4">
        <v>1E-3</v>
      </c>
      <c r="I102" s="4">
        <v>2.6600000000000001E-4</v>
      </c>
      <c r="J102" s="4">
        <v>1.3830000000000001E-3</v>
      </c>
      <c r="K102" s="4">
        <v>0.99735099999999999</v>
      </c>
      <c r="L102" s="2">
        <v>7.5411059902610526E-7</v>
      </c>
      <c r="M102" s="2">
        <v>2.0059341934094398E-7</v>
      </c>
      <c r="N102" s="2">
        <v>1.0429349584531035E-6</v>
      </c>
      <c r="O102" s="2">
        <v>7.5211296004928506E-4</v>
      </c>
      <c r="P102" s="3">
        <v>1.0275371210224651</v>
      </c>
      <c r="Q102" s="3">
        <v>0.27332487419197565</v>
      </c>
      <c r="R102" s="3">
        <v>0.51376856051123254</v>
      </c>
      <c r="S102" s="3">
        <v>0.51280464201121123</v>
      </c>
      <c r="T102" s="3">
        <v>1.0252723405272293</v>
      </c>
      <c r="U102" s="3">
        <v>1.4210838383740689</v>
      </c>
      <c r="V102" s="3">
        <v>1.0248151751888765</v>
      </c>
      <c r="W102" s="3">
        <v>-4.5716533835271633E-4</v>
      </c>
    </row>
    <row r="103" spans="1:23" x14ac:dyDescent="0.2">
      <c r="A103" s="4">
        <v>1300</v>
      </c>
      <c r="B103" s="4">
        <v>1573.15</v>
      </c>
      <c r="C103" s="1">
        <v>1.2665625</v>
      </c>
      <c r="D103" s="4">
        <v>0.05</v>
      </c>
      <c r="E103" s="1">
        <v>3.7699111843077522</v>
      </c>
      <c r="F103" s="2">
        <v>7.5398223686155033E-5</v>
      </c>
      <c r="G103" s="2">
        <v>7.3014242691835627E-4</v>
      </c>
      <c r="H103" s="4">
        <v>1E-3</v>
      </c>
      <c r="I103" s="4">
        <v>2.6600000000000001E-4</v>
      </c>
      <c r="J103" s="4">
        <v>1.3830000000000001E-3</v>
      </c>
      <c r="K103" s="4">
        <v>0.99735099999999999</v>
      </c>
      <c r="L103" s="2">
        <v>7.3014242691835626E-7</v>
      </c>
      <c r="M103" s="2">
        <v>1.9421788556028279E-7</v>
      </c>
      <c r="N103" s="2">
        <v>1.0097869764280869E-6</v>
      </c>
      <c r="O103" s="2">
        <v>7.2820827962944952E-4</v>
      </c>
      <c r="P103" s="3">
        <v>0.99487853407835714</v>
      </c>
      <c r="Q103" s="3">
        <v>0.26463769006484295</v>
      </c>
      <c r="R103" s="3">
        <v>0.49743926703917857</v>
      </c>
      <c r="S103" s="3">
        <v>0.49650598511227567</v>
      </c>
      <c r="T103" s="3">
        <v>0.99268573592731113</v>
      </c>
      <c r="U103" s="3">
        <v>1.3759170126303677</v>
      </c>
      <c r="V103" s="3">
        <v>0.99224310084158363</v>
      </c>
      <c r="W103" s="3">
        <v>-4.4263508572750521E-4</v>
      </c>
    </row>
    <row r="104" spans="1:23" x14ac:dyDescent="0.2">
      <c r="A104" s="4">
        <v>1350</v>
      </c>
      <c r="B104" s="4">
        <v>1623.15</v>
      </c>
      <c r="C104" s="1">
        <v>1.2665625</v>
      </c>
      <c r="D104" s="4">
        <v>0.05</v>
      </c>
      <c r="E104" s="1">
        <v>3.7699111843077522</v>
      </c>
      <c r="F104" s="2">
        <v>7.5398223686155033E-5</v>
      </c>
      <c r="G104" s="2">
        <v>7.0765090035216228E-4</v>
      </c>
      <c r="H104" s="4">
        <v>1E-3</v>
      </c>
      <c r="I104" s="4">
        <v>2.6600000000000001E-4</v>
      </c>
      <c r="J104" s="4">
        <v>1.3830000000000001E-3</v>
      </c>
      <c r="K104" s="4">
        <v>0.99735099999999999</v>
      </c>
      <c r="L104" s="2">
        <v>7.0765090035216231E-7</v>
      </c>
      <c r="M104" s="2">
        <v>1.8823513949367517E-7</v>
      </c>
      <c r="N104" s="2">
        <v>9.7868119518704046E-7</v>
      </c>
      <c r="O104" s="2">
        <v>7.0577633311712934E-4</v>
      </c>
      <c r="P104" s="3">
        <v>0.96423199697216366</v>
      </c>
      <c r="Q104" s="3">
        <v>0.25648571119459557</v>
      </c>
      <c r="R104" s="3">
        <v>0.48211599848608183</v>
      </c>
      <c r="S104" s="3">
        <v>0.48121146565590156</v>
      </c>
      <c r="T104" s="3">
        <v>0.96210674643381666</v>
      </c>
      <c r="U104" s="3">
        <v>1.3335328518125025</v>
      </c>
      <c r="V104" s="3">
        <v>0.96167774641218429</v>
      </c>
      <c r="W104" s="3">
        <v>-4.2900002163237527E-4</v>
      </c>
    </row>
    <row r="105" spans="1:23" x14ac:dyDescent="0.2">
      <c r="A105" s="4">
        <v>1400</v>
      </c>
      <c r="B105" s="4">
        <v>1673.15</v>
      </c>
      <c r="C105" s="1">
        <v>1.2665625</v>
      </c>
      <c r="D105" s="4">
        <v>0.05</v>
      </c>
      <c r="E105" s="1">
        <v>3.7699111843077522</v>
      </c>
      <c r="F105" s="2">
        <v>7.5398223686155033E-5</v>
      </c>
      <c r="G105" s="2">
        <v>6.8650363619915259E-4</v>
      </c>
      <c r="H105" s="4">
        <v>1E-3</v>
      </c>
      <c r="I105" s="4">
        <v>2.6600000000000001E-4</v>
      </c>
      <c r="J105" s="4">
        <v>1.3830000000000001E-3</v>
      </c>
      <c r="K105" s="4">
        <v>0.99735099999999999</v>
      </c>
      <c r="L105" s="2">
        <v>6.8650363619915255E-7</v>
      </c>
      <c r="M105" s="2">
        <v>1.8260996722897461E-7</v>
      </c>
      <c r="N105" s="2">
        <v>9.4943452886342808E-7</v>
      </c>
      <c r="O105" s="2">
        <v>6.8468508806686108E-4</v>
      </c>
      <c r="P105" s="3">
        <v>0.93541712690755008</v>
      </c>
      <c r="Q105" s="3">
        <v>0.2488209557574084</v>
      </c>
      <c r="R105" s="3">
        <v>0.46770856345377504</v>
      </c>
      <c r="S105" s="3">
        <v>0.4668310614585523</v>
      </c>
      <c r="T105" s="3">
        <v>0.93335538682966246</v>
      </c>
      <c r="U105" s="3">
        <v>1.2936818865131419</v>
      </c>
      <c r="V105" s="3">
        <v>0.93293920693837207</v>
      </c>
      <c r="W105" s="3">
        <v>-4.1617989129039135E-4</v>
      </c>
    </row>
    <row r="106" spans="1:23" x14ac:dyDescent="0.2">
      <c r="A106" s="4">
        <v>1450</v>
      </c>
      <c r="B106" s="4">
        <v>1723.15</v>
      </c>
      <c r="C106" s="1">
        <v>1.2665625</v>
      </c>
      <c r="D106" s="4">
        <v>0.05</v>
      </c>
      <c r="E106" s="1">
        <v>3.7699111843077522</v>
      </c>
      <c r="F106" s="2">
        <v>7.5398223686155033E-5</v>
      </c>
      <c r="G106" s="2">
        <v>6.6658361657813436E-4</v>
      </c>
      <c r="H106" s="4">
        <v>1E-3</v>
      </c>
      <c r="I106" s="4">
        <v>2.6600000000000001E-4</v>
      </c>
      <c r="J106" s="4">
        <v>1.3830000000000001E-3</v>
      </c>
      <c r="K106" s="4">
        <v>0.99735099999999999</v>
      </c>
      <c r="L106" s="2">
        <v>6.6658361657813436E-7</v>
      </c>
      <c r="M106" s="2">
        <v>1.7731124200978376E-7</v>
      </c>
      <c r="N106" s="2">
        <v>9.2188514172755991E-7</v>
      </c>
      <c r="O106" s="2">
        <v>6.648178365778189E-4</v>
      </c>
      <c r="P106" s="3">
        <v>0.90827447748911438</v>
      </c>
      <c r="Q106" s="3">
        <v>0.24160101101210443</v>
      </c>
      <c r="R106" s="3">
        <v>0.45413723874455719</v>
      </c>
      <c r="S106" s="3">
        <v>0.45328519889700641</v>
      </c>
      <c r="T106" s="3">
        <v>0.9062725621530624</v>
      </c>
      <c r="U106" s="3">
        <v>1.2561436023674455</v>
      </c>
      <c r="V106" s="3">
        <v>0.90586845839824581</v>
      </c>
      <c r="W106" s="3">
        <v>-4.0410375481658711E-4</v>
      </c>
    </row>
    <row r="107" spans="1:23" x14ac:dyDescent="0.2">
      <c r="A107" s="4">
        <v>1500</v>
      </c>
      <c r="B107" s="4">
        <v>1773.15</v>
      </c>
      <c r="C107" s="1">
        <v>1.2665625</v>
      </c>
      <c r="D107" s="4">
        <v>0.05</v>
      </c>
      <c r="E107" s="1">
        <v>3.7699111843077522</v>
      </c>
      <c r="F107" s="2">
        <v>7.5398223686155033E-5</v>
      </c>
      <c r="G107" s="2">
        <v>6.4778702247785707E-4</v>
      </c>
      <c r="H107" s="4">
        <v>1E-3</v>
      </c>
      <c r="I107" s="4">
        <v>2.6600000000000001E-4</v>
      </c>
      <c r="J107" s="4">
        <v>1.3830000000000001E-3</v>
      </c>
      <c r="K107" s="4">
        <v>0.99735099999999999</v>
      </c>
      <c r="L107" s="2">
        <v>6.4778702247785713E-7</v>
      </c>
      <c r="M107" s="2">
        <v>1.7231134797911E-7</v>
      </c>
      <c r="N107" s="2">
        <v>8.9588945208687639E-7</v>
      </c>
      <c r="O107" s="2">
        <v>6.4607103465531325E-4</v>
      </c>
      <c r="P107" s="3">
        <v>0.88266258685693133</v>
      </c>
      <c r="Q107" s="3">
        <v>0.23478824810394372</v>
      </c>
      <c r="R107" s="3">
        <v>0.44133129342846567</v>
      </c>
      <c r="S107" s="3">
        <v>0.44050327974473485</v>
      </c>
      <c r="T107" s="3">
        <v>0.88071712233823962</v>
      </c>
      <c r="U107" s="3">
        <v>1.2207223576231361</v>
      </c>
      <c r="V107" s="3">
        <v>0.88032441366434722</v>
      </c>
      <c r="W107" s="3">
        <v>-3.9270867389240571E-4</v>
      </c>
    </row>
    <row r="108" spans="1:23" x14ac:dyDescent="0.2">
      <c r="A108" s="4">
        <v>1550</v>
      </c>
      <c r="B108" s="4">
        <v>1823.15</v>
      </c>
      <c r="C108" s="1">
        <v>1.2665625</v>
      </c>
      <c r="D108" s="4">
        <v>0.05</v>
      </c>
      <c r="E108" s="1">
        <v>3.7699111843077522</v>
      </c>
      <c r="F108" s="2">
        <v>7.5398223686155033E-5</v>
      </c>
      <c r="G108" s="2">
        <v>6.3002142385794487E-4</v>
      </c>
      <c r="H108" s="4">
        <v>1E-3</v>
      </c>
      <c r="I108" s="4">
        <v>2.6600000000000001E-4</v>
      </c>
      <c r="J108" s="4">
        <v>1.3830000000000001E-3</v>
      </c>
      <c r="K108" s="4">
        <v>0.99735099999999999</v>
      </c>
      <c r="L108" s="2">
        <v>6.3002142385794485E-7</v>
      </c>
      <c r="M108" s="2">
        <v>1.6758569874621333E-7</v>
      </c>
      <c r="N108" s="2">
        <v>8.7131962919553785E-7</v>
      </c>
      <c r="O108" s="2">
        <v>6.2835249710614519E-4</v>
      </c>
      <c r="P108" s="3">
        <v>0.85845551155163724</v>
      </c>
      <c r="Q108" s="3">
        <v>0.22834916607273556</v>
      </c>
      <c r="R108" s="3">
        <v>0.42922775577581862</v>
      </c>
      <c r="S108" s="3">
        <v>0.42842245041789034</v>
      </c>
      <c r="T108" s="3">
        <v>0.85656340151608468</v>
      </c>
      <c r="U108" s="3">
        <v>1.1872439724759145</v>
      </c>
      <c r="V108" s="3">
        <v>0.85618146290153696</v>
      </c>
      <c r="W108" s="3">
        <v>-3.819386145477166E-4</v>
      </c>
    </row>
    <row r="109" spans="1:23" x14ac:dyDescent="0.2">
      <c r="A109" s="4">
        <v>1600</v>
      </c>
      <c r="B109" s="4">
        <v>1873.15</v>
      </c>
      <c r="C109" s="1">
        <v>1.2665625</v>
      </c>
      <c r="D109" s="4">
        <v>0.05</v>
      </c>
      <c r="E109" s="1">
        <v>3.7699111843077522</v>
      </c>
      <c r="F109" s="2">
        <v>7.5398223686155033E-5</v>
      </c>
      <c r="G109" s="2">
        <v>6.1320425961968459E-4</v>
      </c>
      <c r="H109" s="4">
        <v>1E-3</v>
      </c>
      <c r="I109" s="4">
        <v>2.6600000000000001E-4</v>
      </c>
      <c r="J109" s="4">
        <v>1.3830000000000001E-3</v>
      </c>
      <c r="K109" s="4">
        <v>0.99735099999999999</v>
      </c>
      <c r="L109" s="2">
        <v>6.1320425961968465E-7</v>
      </c>
      <c r="M109" s="2">
        <v>1.631123330588361E-7</v>
      </c>
      <c r="N109" s="2">
        <v>8.4806149105402381E-7</v>
      </c>
      <c r="O109" s="2">
        <v>6.1157988153595199E-4</v>
      </c>
      <c r="P109" s="3">
        <v>0.83554075535080874</v>
      </c>
      <c r="Q109" s="3">
        <v>0.22225384092331513</v>
      </c>
      <c r="R109" s="3">
        <v>0.41777037767540437</v>
      </c>
      <c r="S109" s="3">
        <v>0.41698656833642611</v>
      </c>
      <c r="T109" s="3">
        <v>0.83369915141555628</v>
      </c>
      <c r="U109" s="3">
        <v>1.1555528646501685</v>
      </c>
      <c r="V109" s="3">
        <v>0.83332740788988435</v>
      </c>
      <c r="W109" s="3">
        <v>-3.7174352567193036E-4</v>
      </c>
    </row>
    <row r="110" spans="1:23" x14ac:dyDescent="0.2">
      <c r="A110" s="4">
        <v>1650</v>
      </c>
      <c r="B110" s="4">
        <v>1923.15</v>
      </c>
      <c r="C110" s="1">
        <v>1.2665625</v>
      </c>
      <c r="D110" s="4">
        <v>0.05</v>
      </c>
      <c r="E110" s="1">
        <v>3.7699111843077522</v>
      </c>
      <c r="F110" s="2">
        <v>7.5398223686155033E-5</v>
      </c>
      <c r="G110" s="2">
        <v>5.9726155469236005E-4</v>
      </c>
      <c r="H110" s="4">
        <v>1E-3</v>
      </c>
      <c r="I110" s="4">
        <v>2.6600000000000001E-4</v>
      </c>
      <c r="J110" s="4">
        <v>1.3830000000000001E-3</v>
      </c>
      <c r="K110" s="4">
        <v>0.99735099999999999</v>
      </c>
      <c r="L110" s="2">
        <v>5.9726155469236003E-7</v>
      </c>
      <c r="M110" s="2">
        <v>1.5887157354816778E-7</v>
      </c>
      <c r="N110" s="2">
        <v>8.2601273013953399E-7</v>
      </c>
      <c r="O110" s="2">
        <v>5.9567940883398002E-4</v>
      </c>
      <c r="P110" s="3">
        <v>0.81381752119458572</v>
      </c>
      <c r="Q110" s="3">
        <v>0.2164754606377598</v>
      </c>
      <c r="R110" s="3">
        <v>0.40690876059729281</v>
      </c>
      <c r="S110" s="3">
        <v>0.40614532952675381</v>
      </c>
      <c r="T110" s="3">
        <v>0.81202379714221429</v>
      </c>
      <c r="U110" s="3">
        <v>1.1255096318121123</v>
      </c>
      <c r="V110" s="3">
        <v>0.81166171858094149</v>
      </c>
      <c r="W110" s="3">
        <v>-3.6207856127279392E-4</v>
      </c>
    </row>
    <row r="111" spans="1:23" x14ac:dyDescent="0.2">
      <c r="A111" s="4">
        <v>1700</v>
      </c>
      <c r="B111" s="4">
        <v>1973.15</v>
      </c>
      <c r="C111" s="1">
        <v>1.2665625</v>
      </c>
      <c r="D111" s="4">
        <v>0.05</v>
      </c>
      <c r="E111" s="1">
        <v>3.7699111843077522</v>
      </c>
      <c r="F111" s="2">
        <v>7.5398223686155033E-5</v>
      </c>
      <c r="G111" s="2">
        <v>5.8212683217525891E-4</v>
      </c>
      <c r="H111" s="4">
        <v>1E-3</v>
      </c>
      <c r="I111" s="4">
        <v>2.6600000000000001E-4</v>
      </c>
      <c r="J111" s="4">
        <v>1.3830000000000001E-3</v>
      </c>
      <c r="K111" s="4">
        <v>0.99735099999999999</v>
      </c>
      <c r="L111" s="2">
        <v>5.8212683217525888E-7</v>
      </c>
      <c r="M111" s="2">
        <v>1.5484573735861888E-7</v>
      </c>
      <c r="N111" s="2">
        <v>8.0508140889838319E-7</v>
      </c>
      <c r="O111" s="2">
        <v>5.8058477819682662E-4</v>
      </c>
      <c r="P111" s="3">
        <v>0.79319522889053917</v>
      </c>
      <c r="Q111" s="3">
        <v>0.21098993088488341</v>
      </c>
      <c r="R111" s="3">
        <v>0.39659761444526959</v>
      </c>
      <c r="S111" s="3">
        <v>0.39585352886469677</v>
      </c>
      <c r="T111" s="3">
        <v>0.79144695815019095</v>
      </c>
      <c r="U111" s="3">
        <v>1.0969890015556161</v>
      </c>
      <c r="V111" s="3">
        <v>0.79109405472920824</v>
      </c>
      <c r="W111" s="3">
        <v>-3.5290342098270866E-4</v>
      </c>
    </row>
    <row r="114" spans="1:23" x14ac:dyDescent="0.2">
      <c r="A114" s="21" t="s">
        <v>47</v>
      </c>
      <c r="B114" s="21"/>
      <c r="C114" s="21"/>
      <c r="D114" s="21"/>
      <c r="E114" s="21"/>
      <c r="F114" s="21"/>
      <c r="G114" s="21"/>
    </row>
    <row r="116" spans="1:23" x14ac:dyDescent="0.2">
      <c r="C116" s="4" t="s">
        <v>30</v>
      </c>
      <c r="P116" s="4" t="s">
        <v>5</v>
      </c>
      <c r="Q116" s="4" t="s">
        <v>5</v>
      </c>
      <c r="R116" s="4" t="s">
        <v>6</v>
      </c>
      <c r="S116" s="4" t="s">
        <v>6</v>
      </c>
      <c r="T116" s="4" t="s">
        <v>6</v>
      </c>
      <c r="U116" s="4" t="s">
        <v>5</v>
      </c>
      <c r="V116" s="4" t="s">
        <v>6</v>
      </c>
      <c r="W116" s="4" t="s">
        <v>6</v>
      </c>
    </row>
    <row r="117" spans="1:23" s="4" customFormat="1" x14ac:dyDescent="0.2">
      <c r="A117" s="4" t="s">
        <v>7</v>
      </c>
      <c r="B117" s="4" t="s">
        <v>4</v>
      </c>
      <c r="C117" s="4" t="s">
        <v>8</v>
      </c>
      <c r="D117" s="4" t="s">
        <v>9</v>
      </c>
      <c r="E117" s="4" t="s">
        <v>10</v>
      </c>
      <c r="F117" s="4" t="s">
        <v>11</v>
      </c>
      <c r="G117" s="4" t="s">
        <v>12</v>
      </c>
      <c r="H117" s="4" t="s">
        <v>13</v>
      </c>
      <c r="I117" s="4" t="s">
        <v>14</v>
      </c>
      <c r="J117" s="4" t="s">
        <v>15</v>
      </c>
      <c r="K117" s="4" t="s">
        <v>16</v>
      </c>
      <c r="L117" s="4" t="s">
        <v>17</v>
      </c>
      <c r="M117" s="4" t="s">
        <v>18</v>
      </c>
      <c r="N117" s="4" t="s">
        <v>19</v>
      </c>
      <c r="O117" s="4" t="s">
        <v>20</v>
      </c>
      <c r="P117" s="4" t="s">
        <v>21</v>
      </c>
      <c r="Q117" s="4" t="s">
        <v>22</v>
      </c>
      <c r="R117" s="4" t="s">
        <v>23</v>
      </c>
      <c r="S117" s="4" t="s">
        <v>24</v>
      </c>
      <c r="T117" s="4" t="s">
        <v>25</v>
      </c>
      <c r="U117" s="4" t="s">
        <v>26</v>
      </c>
      <c r="V117" s="4" t="s">
        <v>27</v>
      </c>
      <c r="W117" s="4" t="s">
        <v>28</v>
      </c>
    </row>
    <row r="118" spans="1:23" s="4" customFormat="1" x14ac:dyDescent="0.2">
      <c r="A118" s="4">
        <v>600</v>
      </c>
      <c r="B118" s="4">
        <v>873.15</v>
      </c>
      <c r="C118" s="1">
        <v>1.2665625</v>
      </c>
      <c r="D118" s="4">
        <v>0.05</v>
      </c>
      <c r="E118" s="1">
        <v>3.7699111843077522</v>
      </c>
      <c r="F118" s="2">
        <v>7.5398223686155033E-5</v>
      </c>
      <c r="G118" s="2">
        <v>1.3154939688559953E-3</v>
      </c>
      <c r="H118" s="4">
        <v>1E-3</v>
      </c>
      <c r="I118" s="4">
        <v>1.11E-4</v>
      </c>
      <c r="J118" s="4">
        <v>1.3055E-3</v>
      </c>
      <c r="K118" s="4">
        <v>0.99758350000000007</v>
      </c>
      <c r="L118" s="2">
        <v>1.3154939688559953E-6</v>
      </c>
      <c r="M118" s="2">
        <v>1.4601983054301548E-7</v>
      </c>
      <c r="N118" s="2">
        <v>1.7173773763415018E-6</v>
      </c>
      <c r="O118" s="2">
        <v>1.3123150776802549E-3</v>
      </c>
      <c r="P118" s="3">
        <v>1.7924676927049965</v>
      </c>
      <c r="Q118" s="3">
        <v>0.89623384635249825</v>
      </c>
      <c r="R118" s="3">
        <v>0.89444137865979323</v>
      </c>
      <c r="S118" s="3">
        <v>0.19896391389025464</v>
      </c>
      <c r="T118" s="3">
        <v>0.1497154203530629</v>
      </c>
      <c r="U118" s="3">
        <v>2.3400665728263732</v>
      </c>
      <c r="V118" s="3">
        <v>1.7881361945255749</v>
      </c>
      <c r="W118" s="3">
        <v>0.8936948158657817</v>
      </c>
    </row>
    <row r="119" spans="1:23" s="4" customFormat="1" x14ac:dyDescent="0.2">
      <c r="A119" s="4">
        <v>650</v>
      </c>
      <c r="B119" s="4">
        <v>923.15</v>
      </c>
      <c r="C119" s="1">
        <v>1.2665625</v>
      </c>
      <c r="D119" s="4">
        <v>0.05</v>
      </c>
      <c r="E119" s="1">
        <v>3.7699111843077522</v>
      </c>
      <c r="F119" s="2">
        <v>7.5398223686155033E-5</v>
      </c>
      <c r="G119" s="2">
        <v>1.2442436861903399E-3</v>
      </c>
      <c r="H119" s="4">
        <v>1E-3</v>
      </c>
      <c r="I119" s="4">
        <v>1.11E-4</v>
      </c>
      <c r="J119" s="4">
        <v>1.3055E-3</v>
      </c>
      <c r="K119" s="4">
        <v>0.99758350000000007</v>
      </c>
      <c r="L119" s="2">
        <v>1.2442436861903399E-6</v>
      </c>
      <c r="M119" s="2">
        <v>1.3811104916712773E-7</v>
      </c>
      <c r="N119" s="2">
        <v>1.6243601323214889E-6</v>
      </c>
      <c r="O119" s="2">
        <v>1.2412369713226611E-3</v>
      </c>
      <c r="P119" s="3">
        <v>1.695383378525015</v>
      </c>
      <c r="Q119" s="3">
        <v>0.84769168926250749</v>
      </c>
      <c r="R119" s="3">
        <v>0.84599630588398245</v>
      </c>
      <c r="S119" s="3">
        <v>0.18818755501627668</v>
      </c>
      <c r="T119" s="3">
        <v>0.14160647704195078</v>
      </c>
      <c r="U119" s="3">
        <v>2.2133230006644076</v>
      </c>
      <c r="V119" s="3">
        <v>1.6912864845908095</v>
      </c>
      <c r="W119" s="3">
        <v>0.8452901787068271</v>
      </c>
    </row>
    <row r="120" spans="1:23" s="4" customFormat="1" x14ac:dyDescent="0.2">
      <c r="A120" s="4">
        <v>700</v>
      </c>
      <c r="B120" s="4">
        <v>973.15</v>
      </c>
      <c r="C120" s="1">
        <v>1.2665625</v>
      </c>
      <c r="D120" s="4">
        <v>0.05</v>
      </c>
      <c r="E120" s="1">
        <v>3.7699111843077522</v>
      </c>
      <c r="F120" s="2">
        <v>7.5398223686155033E-5</v>
      </c>
      <c r="G120" s="2">
        <v>1.1803150171161819E-3</v>
      </c>
      <c r="H120" s="4">
        <v>1E-3</v>
      </c>
      <c r="I120" s="4">
        <v>1.11E-4</v>
      </c>
      <c r="J120" s="4">
        <v>1.3055E-3</v>
      </c>
      <c r="K120" s="4">
        <v>0.99758350000000007</v>
      </c>
      <c r="L120" s="2">
        <v>1.1803150171161819E-6</v>
      </c>
      <c r="M120" s="2">
        <v>1.3101496689989619E-7</v>
      </c>
      <c r="N120" s="2">
        <v>1.5409012548451754E-6</v>
      </c>
      <c r="O120" s="2">
        <v>1.1774627858773207E-3</v>
      </c>
      <c r="P120" s="3">
        <v>1.608275359282092</v>
      </c>
      <c r="Q120" s="3">
        <v>0.80413767964104599</v>
      </c>
      <c r="R120" s="3">
        <v>0.80252940428176389</v>
      </c>
      <c r="S120" s="3">
        <v>0.17851856488031223</v>
      </c>
      <c r="T120" s="3">
        <v>0.13433080129607652</v>
      </c>
      <c r="U120" s="3">
        <v>2.0996034815427711</v>
      </c>
      <c r="V120" s="3">
        <v>1.6043889618763867</v>
      </c>
      <c r="W120" s="3">
        <v>0.8018595575946228</v>
      </c>
    </row>
    <row r="121" spans="1:23" s="4" customFormat="1" x14ac:dyDescent="0.2">
      <c r="A121" s="4">
        <v>725</v>
      </c>
      <c r="B121" s="4">
        <v>998.15</v>
      </c>
      <c r="C121" s="1">
        <v>1.2665625</v>
      </c>
      <c r="D121" s="4">
        <v>0.05</v>
      </c>
      <c r="E121" s="1">
        <v>3.7699111843077522</v>
      </c>
      <c r="F121" s="2">
        <v>7.5398223686155033E-5</v>
      </c>
      <c r="G121" s="2">
        <v>1.1507524509408529E-3</v>
      </c>
      <c r="H121" s="4">
        <v>1E-3</v>
      </c>
      <c r="I121" s="4">
        <v>1.11E-4</v>
      </c>
      <c r="J121" s="4">
        <v>1.3055E-3</v>
      </c>
      <c r="K121" s="4">
        <v>0.99758350000000007</v>
      </c>
      <c r="L121" s="2">
        <v>1.150752450940853E-6</v>
      </c>
      <c r="M121" s="2">
        <v>1.2773352205443466E-7</v>
      </c>
      <c r="N121" s="2">
        <v>1.5023073247032835E-6</v>
      </c>
      <c r="O121" s="2">
        <v>1.1479716576431544E-3</v>
      </c>
      <c r="P121" s="3">
        <v>1.5679939547015658</v>
      </c>
      <c r="Q121" s="3">
        <v>0.78399697735078289</v>
      </c>
      <c r="R121" s="3">
        <v>0.78242898339608136</v>
      </c>
      <c r="S121" s="3">
        <v>0.17404732897187375</v>
      </c>
      <c r="T121" s="3">
        <v>0.13096630694913272</v>
      </c>
      <c r="U121" s="3">
        <v>2.0470161078628943</v>
      </c>
      <c r="V121" s="3">
        <v>1.5642048973100295</v>
      </c>
      <c r="W121" s="3">
        <v>0.78177591391394818</v>
      </c>
    </row>
    <row r="122" spans="1:23" s="4" customFormat="1" x14ac:dyDescent="0.2">
      <c r="A122" s="4">
        <v>750</v>
      </c>
      <c r="B122" s="4">
        <v>1023.15</v>
      </c>
      <c r="C122" s="1">
        <v>1.2665625</v>
      </c>
      <c r="D122" s="4">
        <v>0.05</v>
      </c>
      <c r="E122" s="1">
        <v>3.7699111843077522</v>
      </c>
      <c r="F122" s="2">
        <v>7.5398223686155033E-5</v>
      </c>
      <c r="G122" s="2">
        <v>1.1226345686425375E-3</v>
      </c>
      <c r="H122" s="4">
        <v>1E-3</v>
      </c>
      <c r="I122" s="4">
        <v>1.11E-4</v>
      </c>
      <c r="J122" s="4">
        <v>1.3055E-3</v>
      </c>
      <c r="K122" s="4">
        <v>0.99758350000000007</v>
      </c>
      <c r="L122" s="2">
        <v>1.1226345686425375E-6</v>
      </c>
      <c r="M122" s="2">
        <v>1.2461243711932167E-7</v>
      </c>
      <c r="N122" s="2">
        <v>1.4655994293628329E-6</v>
      </c>
      <c r="O122" s="2">
        <v>1.1199217222074129E-3</v>
      </c>
      <c r="P122" s="3">
        <v>1.5296810495874187</v>
      </c>
      <c r="Q122" s="3">
        <v>0.76484052479370923</v>
      </c>
      <c r="R122" s="3">
        <v>0.76331084374412184</v>
      </c>
      <c r="S122" s="3">
        <v>0.16979459650420353</v>
      </c>
      <c r="T122" s="3">
        <v>0.12776623103286602</v>
      </c>
      <c r="U122" s="3">
        <v>1.9969986102363755</v>
      </c>
      <c r="V122" s="3">
        <v>1.525984575331091</v>
      </c>
      <c r="W122" s="3">
        <v>0.76267373158696916</v>
      </c>
    </row>
    <row r="123" spans="1:23" s="4" customFormat="1" x14ac:dyDescent="0.2">
      <c r="A123" s="4">
        <v>775</v>
      </c>
      <c r="B123" s="4">
        <v>1048.1500000000001</v>
      </c>
      <c r="C123" s="1">
        <v>1.2665625</v>
      </c>
      <c r="D123" s="4">
        <v>0.05</v>
      </c>
      <c r="E123" s="1">
        <v>3.7699111843077522</v>
      </c>
      <c r="F123" s="2">
        <v>7.5398223686155033E-5</v>
      </c>
      <c r="G123" s="2">
        <v>1.0958579963808732E-3</v>
      </c>
      <c r="H123" s="4">
        <v>1E-3</v>
      </c>
      <c r="I123" s="4">
        <v>1.11E-4</v>
      </c>
      <c r="J123" s="4">
        <v>1.3055E-3</v>
      </c>
      <c r="K123" s="4">
        <v>0.99758350000000007</v>
      </c>
      <c r="L123" s="2">
        <v>1.0958579963808733E-6</v>
      </c>
      <c r="M123" s="2">
        <v>1.2164023759827693E-7</v>
      </c>
      <c r="N123" s="2">
        <v>1.4306426142752299E-6</v>
      </c>
      <c r="O123" s="2">
        <v>1.0932098555326189E-3</v>
      </c>
      <c r="P123" s="3">
        <v>1.4931957886613252</v>
      </c>
      <c r="Q123" s="3">
        <v>0.74659789433066259</v>
      </c>
      <c r="R123" s="3">
        <v>0.74510469854200123</v>
      </c>
      <c r="S123" s="3">
        <v>0.16574473254140706</v>
      </c>
      <c r="T123" s="3">
        <v>0.12471880864501919</v>
      </c>
      <c r="U123" s="3">
        <v>1.9493671020973595</v>
      </c>
      <c r="V123" s="3">
        <v>1.489587481038025</v>
      </c>
      <c r="W123" s="3">
        <v>0.74448278249602373</v>
      </c>
    </row>
    <row r="124" spans="1:23" s="4" customFormat="1" x14ac:dyDescent="0.2">
      <c r="A124" s="4">
        <v>800</v>
      </c>
      <c r="B124" s="4">
        <v>1073.1500000000001</v>
      </c>
      <c r="C124" s="1">
        <v>1.2665625</v>
      </c>
      <c r="D124" s="4">
        <v>0.05</v>
      </c>
      <c r="E124" s="1">
        <v>3.7699111843077522</v>
      </c>
      <c r="F124" s="2">
        <v>7.5398223686155033E-5</v>
      </c>
      <c r="G124" s="2">
        <v>1.0703289930639819E-3</v>
      </c>
      <c r="H124" s="4">
        <v>1E-3</v>
      </c>
      <c r="I124" s="4">
        <v>1.11E-4</v>
      </c>
      <c r="J124" s="4">
        <v>1.3055E-3</v>
      </c>
      <c r="K124" s="4">
        <v>0.99758350000000007</v>
      </c>
      <c r="L124" s="2">
        <v>1.0703289930639819E-6</v>
      </c>
      <c r="M124" s="2">
        <v>1.1880651823010199E-7</v>
      </c>
      <c r="N124" s="2">
        <v>1.3973145004450284E-6</v>
      </c>
      <c r="O124" s="2">
        <v>1.0677425430522429E-3</v>
      </c>
      <c r="P124" s="3">
        <v>1.4584104420494504</v>
      </c>
      <c r="Q124" s="3">
        <v>0.72920522102472507</v>
      </c>
      <c r="R124" s="3">
        <v>0.72774681058267565</v>
      </c>
      <c r="S124" s="3">
        <v>0.16188355906748897</v>
      </c>
      <c r="T124" s="3">
        <v>0.12181337117949666</v>
      </c>
      <c r="U124" s="3">
        <v>1.9039548320955575</v>
      </c>
      <c r="V124" s="3">
        <v>1.4548861932162378</v>
      </c>
      <c r="W124" s="3">
        <v>0.72713938263356215</v>
      </c>
    </row>
    <row r="125" spans="1:23" s="4" customFormat="1" x14ac:dyDescent="0.2">
      <c r="A125" s="4">
        <v>850</v>
      </c>
      <c r="B125" s="4">
        <v>1123.1500000000001</v>
      </c>
      <c r="C125" s="1">
        <v>1.2665625</v>
      </c>
      <c r="D125" s="4">
        <v>0.05</v>
      </c>
      <c r="E125" s="1">
        <v>3.7699111843077522</v>
      </c>
      <c r="F125" s="2">
        <v>7.5398223686155033E-5</v>
      </c>
      <c r="G125" s="2">
        <v>1.0226804602293659E-3</v>
      </c>
      <c r="H125" s="4">
        <v>1E-3</v>
      </c>
      <c r="I125" s="4">
        <v>1.11E-4</v>
      </c>
      <c r="J125" s="4">
        <v>1.3055E-3</v>
      </c>
      <c r="K125" s="4">
        <v>0.99758350000000007</v>
      </c>
      <c r="L125" s="2">
        <v>1.022680460229366E-6</v>
      </c>
      <c r="M125" s="2">
        <v>1.1351753108545962E-7</v>
      </c>
      <c r="N125" s="2">
        <v>1.3351093408294373E-6</v>
      </c>
      <c r="O125" s="2">
        <v>1.0202091528972218E-3</v>
      </c>
      <c r="P125" s="3">
        <v>1.3934854346128012</v>
      </c>
      <c r="Q125" s="3">
        <v>0.69674271730640058</v>
      </c>
      <c r="R125" s="3">
        <v>0.69534923187178777</v>
      </c>
      <c r="S125" s="3">
        <v>0.15467688324202092</v>
      </c>
      <c r="T125" s="3">
        <v>0.11639052600389693</v>
      </c>
      <c r="U125" s="3">
        <v>1.8191952348870122</v>
      </c>
      <c r="V125" s="3">
        <v>1.3901180770600594</v>
      </c>
      <c r="W125" s="3">
        <v>0.69476884518827164</v>
      </c>
    </row>
    <row r="126" spans="1:23" s="4" customFormat="1" x14ac:dyDescent="0.2">
      <c r="A126" s="4">
        <v>900</v>
      </c>
      <c r="B126" s="4">
        <v>1173.1500000000001</v>
      </c>
      <c r="C126" s="1">
        <v>1.2665625</v>
      </c>
      <c r="D126" s="4">
        <v>0.05</v>
      </c>
      <c r="E126" s="1">
        <v>3.7699111843077522</v>
      </c>
      <c r="F126" s="2">
        <v>7.5398223686155033E-5</v>
      </c>
      <c r="G126" s="2">
        <v>9.7909351652100077E-4</v>
      </c>
      <c r="H126" s="4">
        <v>1E-3</v>
      </c>
      <c r="I126" s="4">
        <v>1.11E-4</v>
      </c>
      <c r="J126" s="4">
        <v>1.3055E-3</v>
      </c>
      <c r="K126" s="4">
        <v>0.99758350000000007</v>
      </c>
      <c r="L126" s="2">
        <v>9.7909351652100071E-7</v>
      </c>
      <c r="M126" s="2">
        <v>1.0867938033383108E-7</v>
      </c>
      <c r="N126" s="2">
        <v>1.2782065858181664E-6</v>
      </c>
      <c r="O126" s="2">
        <v>9.767275370383278E-4</v>
      </c>
      <c r="P126" s="3">
        <v>1.3340946732177192</v>
      </c>
      <c r="Q126" s="3">
        <v>0.66704733660885962</v>
      </c>
      <c r="R126" s="3">
        <v>0.66571324193564185</v>
      </c>
      <c r="S126" s="3">
        <v>0.14808450872716683</v>
      </c>
      <c r="T126" s="3">
        <v>0.11142992735905623</v>
      </c>
      <c r="U126" s="3">
        <v>1.7416605958857323</v>
      </c>
      <c r="V126" s="3">
        <v>1.3308708334398889</v>
      </c>
      <c r="W126" s="3">
        <v>0.66515759150424703</v>
      </c>
    </row>
    <row r="127" spans="1:23" s="4" customFormat="1" x14ac:dyDescent="0.2">
      <c r="A127" s="4">
        <v>950</v>
      </c>
      <c r="B127" s="4">
        <v>1223.1500000000001</v>
      </c>
      <c r="C127" s="1">
        <v>1.2665625</v>
      </c>
      <c r="D127" s="4">
        <v>0.05</v>
      </c>
      <c r="E127" s="1">
        <v>3.7699111843077522</v>
      </c>
      <c r="F127" s="2">
        <v>7.5398223686155033E-5</v>
      </c>
      <c r="G127" s="2">
        <v>9.3907007227781727E-4</v>
      </c>
      <c r="H127" s="4">
        <v>1E-3</v>
      </c>
      <c r="I127" s="4">
        <v>1.11E-4</v>
      </c>
      <c r="J127" s="4">
        <v>1.3055E-3</v>
      </c>
      <c r="K127" s="4">
        <v>0.99758350000000007</v>
      </c>
      <c r="L127" s="2">
        <v>9.3907007227781728E-7</v>
      </c>
      <c r="M127" s="2">
        <v>1.0423677802283771E-7</v>
      </c>
      <c r="N127" s="2">
        <v>1.2259559793586904E-6</v>
      </c>
      <c r="O127" s="2">
        <v>9.3680080944815803E-4</v>
      </c>
      <c r="P127" s="3">
        <v>1.2795594701266138</v>
      </c>
      <c r="Q127" s="3">
        <v>0.63977973506330676</v>
      </c>
      <c r="R127" s="3">
        <v>0.63850017559318017</v>
      </c>
      <c r="S127" s="3">
        <v>0.14203110118405413</v>
      </c>
      <c r="T127" s="3">
        <v>0.1068748880196843</v>
      </c>
      <c r="U127" s="3">
        <v>1.6704648882502939</v>
      </c>
      <c r="V127" s="3">
        <v>1.2764674146670527</v>
      </c>
      <c r="W127" s="3">
        <v>0.63796723907387254</v>
      </c>
    </row>
    <row r="128" spans="1:23" s="4" customFormat="1" x14ac:dyDescent="0.2">
      <c r="A128" s="4">
        <v>1000</v>
      </c>
      <c r="B128" s="4">
        <v>1273.1500000000001</v>
      </c>
      <c r="C128" s="1">
        <v>1.2665625</v>
      </c>
      <c r="D128" s="4">
        <v>0.05</v>
      </c>
      <c r="E128" s="1">
        <v>3.7699111843077522</v>
      </c>
      <c r="F128" s="2">
        <v>7.5398223686155033E-5</v>
      </c>
      <c r="G128" s="2">
        <v>9.0219028308259998E-4</v>
      </c>
      <c r="H128" s="4">
        <v>1E-3</v>
      </c>
      <c r="I128" s="4">
        <v>1.11E-4</v>
      </c>
      <c r="J128" s="4">
        <v>1.3055E-3</v>
      </c>
      <c r="K128" s="4">
        <v>0.99758350000000007</v>
      </c>
      <c r="L128" s="2">
        <v>9.0219028308260003E-7</v>
      </c>
      <c r="M128" s="2">
        <v>1.0014312142216859E-7</v>
      </c>
      <c r="N128" s="2">
        <v>1.1778094145643342E-6</v>
      </c>
      <c r="O128" s="2">
        <v>9.0001014026353096E-4</v>
      </c>
      <c r="P128" s="3">
        <v>1.2293077531205023</v>
      </c>
      <c r="Q128" s="3">
        <v>0.61465387656025117</v>
      </c>
      <c r="R128" s="3">
        <v>0.6134245688071307</v>
      </c>
      <c r="S128" s="3">
        <v>0.13645316059637574</v>
      </c>
      <c r="T128" s="3">
        <v>0.10267762579529263</v>
      </c>
      <c r="U128" s="3">
        <v>1.6048612716988155</v>
      </c>
      <c r="V128" s="3">
        <v>1.2263371309350866</v>
      </c>
      <c r="W128" s="3">
        <v>0.61291256212795586</v>
      </c>
    </row>
    <row r="129" spans="1:23" s="4" customFormat="1" x14ac:dyDescent="0.2">
      <c r="A129" s="4">
        <v>1050</v>
      </c>
      <c r="B129" s="4">
        <v>1323.15</v>
      </c>
      <c r="C129" s="1">
        <v>1.2665625</v>
      </c>
      <c r="D129" s="4">
        <v>0.05</v>
      </c>
      <c r="E129" s="1">
        <v>3.7699111843077522</v>
      </c>
      <c r="F129" s="2">
        <v>7.5398223686155033E-5</v>
      </c>
      <c r="G129" s="2">
        <v>8.6809776586676656E-4</v>
      </c>
      <c r="H129" s="4">
        <v>1E-3</v>
      </c>
      <c r="I129" s="4">
        <v>1.11E-4</v>
      </c>
      <c r="J129" s="4">
        <v>1.3055E-3</v>
      </c>
      <c r="K129" s="4">
        <v>0.99758350000000007</v>
      </c>
      <c r="L129" s="2">
        <v>8.6809776586676663E-7</v>
      </c>
      <c r="M129" s="2">
        <v>9.6358852011211092E-8</v>
      </c>
      <c r="N129" s="2">
        <v>1.1333016333390638E-6</v>
      </c>
      <c r="O129" s="2">
        <v>8.6600000761554959E-4</v>
      </c>
      <c r="P129" s="3">
        <v>1.1828539212374767</v>
      </c>
      <c r="Q129" s="3">
        <v>0.59142696061873834</v>
      </c>
      <c r="R129" s="3">
        <v>0.59024410669750083</v>
      </c>
      <c r="S129" s="3">
        <v>0.13129678525735994</v>
      </c>
      <c r="T129" s="3">
        <v>9.8797580985736197E-2</v>
      </c>
      <c r="U129" s="3">
        <v>1.5442157941755263</v>
      </c>
      <c r="V129" s="3">
        <v>1.1799955547368066</v>
      </c>
      <c r="W129" s="3">
        <v>0.58975144803930579</v>
      </c>
    </row>
    <row r="130" spans="1:23" s="4" customFormat="1" x14ac:dyDescent="0.2">
      <c r="A130" s="4">
        <v>1100</v>
      </c>
      <c r="B130" s="4">
        <v>1373.15</v>
      </c>
      <c r="C130" s="1">
        <v>1.2665625</v>
      </c>
      <c r="D130" s="4">
        <v>0.05</v>
      </c>
      <c r="E130" s="1">
        <v>3.7699111843077522</v>
      </c>
      <c r="F130" s="2">
        <v>7.5398223686155033E-5</v>
      </c>
      <c r="G130" s="2">
        <v>8.3648804493799812E-4</v>
      </c>
      <c r="H130" s="4">
        <v>1E-3</v>
      </c>
      <c r="I130" s="4">
        <v>1.11E-4</v>
      </c>
      <c r="J130" s="4">
        <v>1.3055E-3</v>
      </c>
      <c r="K130" s="4">
        <v>0.99758350000000007</v>
      </c>
      <c r="L130" s="2">
        <v>8.3648804493799814E-7</v>
      </c>
      <c r="M130" s="2">
        <v>9.2850172988117789E-8</v>
      </c>
      <c r="N130" s="2">
        <v>1.0920351426665566E-6</v>
      </c>
      <c r="O130" s="2">
        <v>8.3446667157740552E-4</v>
      </c>
      <c r="P130" s="3">
        <v>1.1397831015441631</v>
      </c>
      <c r="Q130" s="3">
        <v>0.56989155077208142</v>
      </c>
      <c r="R130" s="3">
        <v>0.56875176767053726</v>
      </c>
      <c r="S130" s="3">
        <v>0.12651592427140207</v>
      </c>
      <c r="T130" s="3">
        <v>9.5200101431946113E-2</v>
      </c>
      <c r="U130" s="3">
        <v>1.4879868390659048</v>
      </c>
      <c r="V130" s="3">
        <v>1.1370288156792814</v>
      </c>
      <c r="W130" s="3">
        <v>0.56827704800874412</v>
      </c>
    </row>
    <row r="131" spans="1:23" s="4" customFormat="1" x14ac:dyDescent="0.2">
      <c r="A131" s="4">
        <v>1150</v>
      </c>
      <c r="B131" s="4">
        <v>1423.15</v>
      </c>
      <c r="C131" s="1">
        <v>1.2665625</v>
      </c>
      <c r="D131" s="4">
        <v>0.05</v>
      </c>
      <c r="E131" s="1">
        <v>3.7699111843077522</v>
      </c>
      <c r="F131" s="2">
        <v>7.5398223686155033E-5</v>
      </c>
      <c r="G131" s="2">
        <v>8.0709943358508388E-4</v>
      </c>
      <c r="H131" s="4">
        <v>1E-3</v>
      </c>
      <c r="I131" s="4">
        <v>1.11E-4</v>
      </c>
      <c r="J131" s="4">
        <v>1.3055E-3</v>
      </c>
      <c r="K131" s="4">
        <v>0.99758350000000007</v>
      </c>
      <c r="L131" s="2">
        <v>8.0709943358508391E-7</v>
      </c>
      <c r="M131" s="2">
        <v>8.958803712794431E-8</v>
      </c>
      <c r="N131" s="2">
        <v>1.053668310545327E-6</v>
      </c>
      <c r="O131" s="2">
        <v>8.0514907780382557E-4</v>
      </c>
      <c r="P131" s="3">
        <v>1.0997387245795365</v>
      </c>
      <c r="Q131" s="3">
        <v>0.54986936228976824</v>
      </c>
      <c r="R131" s="3">
        <v>0.54876962356518866</v>
      </c>
      <c r="S131" s="3">
        <v>0.12207099842832858</v>
      </c>
      <c r="T131" s="3">
        <v>9.1855404757950218E-2</v>
      </c>
      <c r="U131" s="3">
        <v>1.4357089049385852</v>
      </c>
      <c r="V131" s="3">
        <v>1.0970812059515902</v>
      </c>
      <c r="W131" s="3">
        <v>0.54831158238640154</v>
      </c>
    </row>
    <row r="132" spans="1:23" s="4" customFormat="1" x14ac:dyDescent="0.2">
      <c r="A132" s="4">
        <v>1200</v>
      </c>
      <c r="B132" s="4">
        <v>1473.15</v>
      </c>
      <c r="C132" s="1">
        <v>1.2665625</v>
      </c>
      <c r="D132" s="4">
        <v>0.05</v>
      </c>
      <c r="E132" s="1">
        <v>3.7699111843077522</v>
      </c>
      <c r="F132" s="2">
        <v>7.5398223686155033E-5</v>
      </c>
      <c r="G132" s="2">
        <v>7.7970577260062606E-4</v>
      </c>
      <c r="H132" s="4">
        <v>1E-3</v>
      </c>
      <c r="I132" s="4">
        <v>1.11E-4</v>
      </c>
      <c r="J132" s="4">
        <v>1.3055E-3</v>
      </c>
      <c r="K132" s="4">
        <v>0.99758350000000007</v>
      </c>
      <c r="L132" s="2">
        <v>7.7970577260062609E-7</v>
      </c>
      <c r="M132" s="2">
        <v>8.6547340758669494E-8</v>
      </c>
      <c r="N132" s="2">
        <v>1.0179058861301174E-6</v>
      </c>
      <c r="O132" s="2">
        <v>7.7782161360113674E-4</v>
      </c>
      <c r="P132" s="3">
        <v>1.0624126300005892</v>
      </c>
      <c r="Q132" s="3">
        <v>0.53120631500029458</v>
      </c>
      <c r="R132" s="3">
        <v>0.53014390237029396</v>
      </c>
      <c r="S132" s="3">
        <v>0.11792780193006537</v>
      </c>
      <c r="T132" s="3">
        <v>8.8737751947375917E-2</v>
      </c>
      <c r="U132" s="3">
        <v>1.386979688465769</v>
      </c>
      <c r="V132" s="3">
        <v>1.0598453098801925</v>
      </c>
      <c r="W132" s="3">
        <v>0.52970140750989858</v>
      </c>
    </row>
    <row r="133" spans="1:23" s="4" customFormat="1" x14ac:dyDescent="0.2">
      <c r="A133" s="4">
        <v>1250</v>
      </c>
      <c r="B133" s="4">
        <v>1523.15</v>
      </c>
      <c r="C133" s="1">
        <v>1.2665625</v>
      </c>
      <c r="D133" s="4">
        <v>0.05</v>
      </c>
      <c r="E133" s="1">
        <v>3.7699111843077522</v>
      </c>
      <c r="F133" s="2">
        <v>7.5398223686155033E-5</v>
      </c>
      <c r="G133" s="2">
        <v>7.541105990261052E-4</v>
      </c>
      <c r="H133" s="4">
        <v>1E-3</v>
      </c>
      <c r="I133" s="4">
        <v>1.11E-4</v>
      </c>
      <c r="J133" s="4">
        <v>1.3055E-3</v>
      </c>
      <c r="K133" s="4">
        <v>0.99758350000000007</v>
      </c>
      <c r="L133" s="2">
        <v>7.5411059902610526E-7</v>
      </c>
      <c r="M133" s="2">
        <v>8.3706276491897672E-8</v>
      </c>
      <c r="N133" s="2">
        <v>9.8449138702858043E-7</v>
      </c>
      <c r="O133" s="2">
        <v>7.5228829076355867E-4</v>
      </c>
      <c r="P133" s="3">
        <v>1.0275371210224651</v>
      </c>
      <c r="Q133" s="3">
        <v>0.51376856051123254</v>
      </c>
      <c r="R133" s="3">
        <v>0.5127410233902101</v>
      </c>
      <c r="S133" s="3">
        <v>0.1140566204334936</v>
      </c>
      <c r="T133" s="3">
        <v>8.5824783692529841E-2</v>
      </c>
      <c r="U133" s="3">
        <v>1.3414497114948281</v>
      </c>
      <c r="V133" s="3">
        <v>1.0250540775695143</v>
      </c>
      <c r="W133" s="3">
        <v>0.51231305417930417</v>
      </c>
    </row>
    <row r="134" spans="1:23" s="4" customFormat="1" x14ac:dyDescent="0.2">
      <c r="A134" s="4">
        <v>1300</v>
      </c>
      <c r="B134" s="4">
        <v>1573.15</v>
      </c>
      <c r="C134" s="1">
        <v>1.2665625</v>
      </c>
      <c r="D134" s="4">
        <v>0.05</v>
      </c>
      <c r="E134" s="1">
        <v>3.7699111843077522</v>
      </c>
      <c r="F134" s="2">
        <v>7.5398223686155033E-5</v>
      </c>
      <c r="G134" s="2">
        <v>7.3014242691835627E-4</v>
      </c>
      <c r="H134" s="4">
        <v>1E-3</v>
      </c>
      <c r="I134" s="4">
        <v>1.11E-4</v>
      </c>
      <c r="J134" s="4">
        <v>1.3055E-3</v>
      </c>
      <c r="K134" s="4">
        <v>0.99758350000000007</v>
      </c>
      <c r="L134" s="2">
        <v>7.3014242691835626E-7</v>
      </c>
      <c r="M134" s="2">
        <v>8.1045809387937548E-8</v>
      </c>
      <c r="N134" s="2">
        <v>9.5320093834191411E-7</v>
      </c>
      <c r="O134" s="2">
        <v>7.2837803774370813E-4</v>
      </c>
      <c r="P134" s="3">
        <v>0.99487853407835714</v>
      </c>
      <c r="Q134" s="3">
        <v>0.49743926703917857</v>
      </c>
      <c r="R134" s="3">
        <v>0.4964443885051002</v>
      </c>
      <c r="S134" s="3">
        <v>0.11043151728269765</v>
      </c>
      <c r="T134" s="3">
        <v>8.3096983301831892E-2</v>
      </c>
      <c r="U134" s="3">
        <v>1.298813926239295</v>
      </c>
      <c r="V134" s="3">
        <v>0.99247441010075665</v>
      </c>
      <c r="W134" s="3">
        <v>0.49603002159565646</v>
      </c>
    </row>
    <row r="135" spans="1:23" s="4" customFormat="1" x14ac:dyDescent="0.2">
      <c r="A135" s="4">
        <v>1350</v>
      </c>
      <c r="B135" s="4">
        <v>1623.15</v>
      </c>
      <c r="C135" s="1">
        <v>1.2665625</v>
      </c>
      <c r="D135" s="4">
        <v>0.05</v>
      </c>
      <c r="E135" s="1">
        <v>3.7699111843077522</v>
      </c>
      <c r="F135" s="2">
        <v>7.5398223686155033E-5</v>
      </c>
      <c r="G135" s="2">
        <v>7.0765090035216228E-4</v>
      </c>
      <c r="H135" s="4">
        <v>1E-3</v>
      </c>
      <c r="I135" s="4">
        <v>1.11E-4</v>
      </c>
      <c r="J135" s="4">
        <v>1.3055E-3</v>
      </c>
      <c r="K135" s="4">
        <v>0.99758350000000007</v>
      </c>
      <c r="L135" s="2">
        <v>7.0765090035216231E-7</v>
      </c>
      <c r="M135" s="2">
        <v>7.8549249939090011E-8</v>
      </c>
      <c r="N135" s="2">
        <v>9.2383825040974784E-7</v>
      </c>
      <c r="O135" s="2">
        <v>7.0594086195146133E-4</v>
      </c>
      <c r="P135" s="3">
        <v>0.96423199697216366</v>
      </c>
      <c r="Q135" s="3">
        <v>0.48211599848608183</v>
      </c>
      <c r="R135" s="3">
        <v>0.48115176648910968</v>
      </c>
      <c r="S135" s="3">
        <v>0.10702975166391018</v>
      </c>
      <c r="T135" s="3">
        <v>8.0537238875813599E-2</v>
      </c>
      <c r="U135" s="3">
        <v>1.2588048720471599</v>
      </c>
      <c r="V135" s="3">
        <v>0.96190193035148064</v>
      </c>
      <c r="W135" s="3">
        <v>0.48075016386237096</v>
      </c>
    </row>
    <row r="136" spans="1:23" s="4" customFormat="1" x14ac:dyDescent="0.2">
      <c r="A136" s="4">
        <v>1400</v>
      </c>
      <c r="B136" s="4">
        <v>1673.15</v>
      </c>
      <c r="C136" s="1">
        <v>1.2665625</v>
      </c>
      <c r="D136" s="4">
        <v>0.05</v>
      </c>
      <c r="E136" s="1">
        <v>3.7699111843077522</v>
      </c>
      <c r="F136" s="2">
        <v>7.5398223686155033E-5</v>
      </c>
      <c r="G136" s="2">
        <v>6.8650363619915259E-4</v>
      </c>
      <c r="H136" s="4">
        <v>1E-3</v>
      </c>
      <c r="I136" s="4">
        <v>1.11E-4</v>
      </c>
      <c r="J136" s="4">
        <v>1.3055E-3</v>
      </c>
      <c r="K136" s="4">
        <v>0.99758350000000007</v>
      </c>
      <c r="L136" s="2">
        <v>6.8650363619915255E-7</v>
      </c>
      <c r="M136" s="2">
        <v>7.6201903618105937E-8</v>
      </c>
      <c r="N136" s="2">
        <v>8.9623049705799367E-7</v>
      </c>
      <c r="O136" s="2">
        <v>6.8484470016227743E-4</v>
      </c>
      <c r="P136" s="3">
        <v>0.93541712690755008</v>
      </c>
      <c r="Q136" s="3">
        <v>0.46770856345377504</v>
      </c>
      <c r="R136" s="3">
        <v>0.46677314632686751</v>
      </c>
      <c r="S136" s="3">
        <v>0.10383130108673806</v>
      </c>
      <c r="T136" s="3">
        <v>7.8130483986060317E-2</v>
      </c>
      <c r="U136" s="3">
        <v>1.2211870591778067</v>
      </c>
      <c r="V136" s="3">
        <v>0.93315669142037827</v>
      </c>
      <c r="W136" s="3">
        <v>0.46638354509351077</v>
      </c>
    </row>
    <row r="137" spans="1:23" s="4" customFormat="1" x14ac:dyDescent="0.2">
      <c r="A137" s="4">
        <v>1450</v>
      </c>
      <c r="B137" s="4">
        <v>1723.15</v>
      </c>
      <c r="C137" s="1">
        <v>1.2665625</v>
      </c>
      <c r="D137" s="4">
        <v>0.05</v>
      </c>
      <c r="E137" s="1">
        <v>3.7699111843077522</v>
      </c>
      <c r="F137" s="2">
        <v>7.5398223686155033E-5</v>
      </c>
      <c r="G137" s="2">
        <v>6.6658361657813436E-4</v>
      </c>
      <c r="H137" s="4">
        <v>1E-3</v>
      </c>
      <c r="I137" s="4">
        <v>1.11E-4</v>
      </c>
      <c r="J137" s="4">
        <v>1.3055E-3</v>
      </c>
      <c r="K137" s="4">
        <v>0.99758350000000007</v>
      </c>
      <c r="L137" s="2">
        <v>6.6658361657813436E-7</v>
      </c>
      <c r="M137" s="2">
        <v>7.3990781440172917E-8</v>
      </c>
      <c r="N137" s="2">
        <v>8.7022491144275439E-7</v>
      </c>
      <c r="O137" s="2">
        <v>6.6497281726867331E-4</v>
      </c>
      <c r="P137" s="3">
        <v>0.90827447748911438</v>
      </c>
      <c r="Q137" s="3">
        <v>0.45413723874455719</v>
      </c>
      <c r="R137" s="3">
        <v>0.4532289642670681</v>
      </c>
      <c r="S137" s="3">
        <v>0.10081846700129171</v>
      </c>
      <c r="T137" s="3">
        <v>7.5863400911863069E-2</v>
      </c>
      <c r="U137" s="3">
        <v>1.1857523303620388</v>
      </c>
      <c r="V137" s="3">
        <v>0.90607963221426213</v>
      </c>
      <c r="W137" s="3">
        <v>0.45285066794719403</v>
      </c>
    </row>
    <row r="138" spans="1:23" s="4" customFormat="1" x14ac:dyDescent="0.2">
      <c r="A138" s="4">
        <v>1500</v>
      </c>
      <c r="B138" s="4">
        <v>1773.15</v>
      </c>
      <c r="C138" s="1">
        <v>1.2665625</v>
      </c>
      <c r="D138" s="4">
        <v>0.05</v>
      </c>
      <c r="E138" s="1">
        <v>3.7699111843077522</v>
      </c>
      <c r="F138" s="2">
        <v>7.5398223686155033E-5</v>
      </c>
      <c r="G138" s="2">
        <v>6.4778702247785707E-4</v>
      </c>
      <c r="H138" s="4">
        <v>1E-3</v>
      </c>
      <c r="I138" s="4">
        <v>1.11E-4</v>
      </c>
      <c r="J138" s="4">
        <v>1.3055E-3</v>
      </c>
      <c r="K138" s="4">
        <v>0.99758350000000007</v>
      </c>
      <c r="L138" s="2">
        <v>6.4778702247785713E-7</v>
      </c>
      <c r="M138" s="2">
        <v>7.1904359495042131E-8</v>
      </c>
      <c r="N138" s="2">
        <v>8.4568595784484241E-7</v>
      </c>
      <c r="O138" s="2">
        <v>6.4622164513803934E-4</v>
      </c>
      <c r="P138" s="3">
        <v>0.88266258685693133</v>
      </c>
      <c r="Q138" s="3">
        <v>0.44133129342846567</v>
      </c>
      <c r="R138" s="3">
        <v>0.44044863084160873</v>
      </c>
      <c r="S138" s="3">
        <v>9.7975547141119362E-2</v>
      </c>
      <c r="T138" s="3">
        <v>7.3724174086386846E-2</v>
      </c>
      <c r="U138" s="3">
        <v>1.1523160071417238</v>
      </c>
      <c r="V138" s="3">
        <v>0.88052963271579143</v>
      </c>
      <c r="W138" s="3">
        <v>0.4400810018741827</v>
      </c>
    </row>
    <row r="139" spans="1:23" s="4" customFormat="1" x14ac:dyDescent="0.2"/>
    <row r="141" spans="1:23" x14ac:dyDescent="0.2">
      <c r="A141" s="21" t="s">
        <v>48</v>
      </c>
      <c r="B141" s="21"/>
      <c r="C141" s="21"/>
      <c r="D141" s="21"/>
      <c r="E141" s="21"/>
      <c r="F141" s="21"/>
      <c r="G141" s="21"/>
    </row>
    <row r="143" spans="1:23" x14ac:dyDescent="0.2">
      <c r="C143" s="4" t="s">
        <v>30</v>
      </c>
      <c r="P143" s="4" t="s">
        <v>5</v>
      </c>
      <c r="Q143" s="4" t="s">
        <v>5</v>
      </c>
      <c r="R143" s="4" t="s">
        <v>6</v>
      </c>
      <c r="S143" s="4" t="s">
        <v>6</v>
      </c>
      <c r="T143" s="4" t="s">
        <v>6</v>
      </c>
      <c r="U143" s="4" t="s">
        <v>5</v>
      </c>
      <c r="V143" s="4" t="s">
        <v>6</v>
      </c>
      <c r="W143" s="4" t="s">
        <v>6</v>
      </c>
    </row>
    <row r="144" spans="1:23" x14ac:dyDescent="0.2">
      <c r="A144" s="4" t="s">
        <v>7</v>
      </c>
      <c r="B144" s="4" t="s">
        <v>4</v>
      </c>
      <c r="C144" s="4" t="s">
        <v>8</v>
      </c>
      <c r="D144" s="4" t="s">
        <v>9</v>
      </c>
      <c r="E144" s="4" t="s">
        <v>10</v>
      </c>
      <c r="F144" s="4" t="s">
        <v>11</v>
      </c>
      <c r="G144" s="4" t="s">
        <v>12</v>
      </c>
      <c r="H144" s="4" t="s">
        <v>13</v>
      </c>
      <c r="I144" s="4" t="s">
        <v>14</v>
      </c>
      <c r="J144" s="4" t="s">
        <v>15</v>
      </c>
      <c r="K144" s="4" t="s">
        <v>16</v>
      </c>
      <c r="L144" s="4" t="s">
        <v>17</v>
      </c>
      <c r="M144" s="4" t="s">
        <v>18</v>
      </c>
      <c r="N144" s="4" t="s">
        <v>19</v>
      </c>
      <c r="O144" s="4" t="s">
        <v>20</v>
      </c>
      <c r="P144" s="4" t="s">
        <v>21</v>
      </c>
      <c r="Q144" s="4" t="s">
        <v>22</v>
      </c>
      <c r="R144" s="4" t="s">
        <v>23</v>
      </c>
      <c r="S144" s="4" t="s">
        <v>24</v>
      </c>
      <c r="T144" s="4" t="s">
        <v>25</v>
      </c>
      <c r="U144" s="4" t="s">
        <v>26</v>
      </c>
      <c r="V144" s="4" t="s">
        <v>27</v>
      </c>
      <c r="W144" s="4" t="s">
        <v>28</v>
      </c>
    </row>
    <row r="145" spans="1:23" x14ac:dyDescent="0.2">
      <c r="A145" s="4">
        <v>600</v>
      </c>
      <c r="B145" s="4">
        <v>873.15</v>
      </c>
      <c r="C145" s="1">
        <v>1.2665625</v>
      </c>
      <c r="D145" s="4">
        <v>0.05</v>
      </c>
      <c r="E145" s="1">
        <v>3.7699111843077522</v>
      </c>
      <c r="F145" s="2">
        <v>7.5398223686155033E-5</v>
      </c>
      <c r="G145" s="2">
        <v>1.3154939688559953E-3</v>
      </c>
      <c r="H145" s="4">
        <v>1E-3</v>
      </c>
      <c r="I145" s="4">
        <v>0</v>
      </c>
      <c r="J145" s="4">
        <v>1.25E-3</v>
      </c>
      <c r="K145" s="4">
        <v>0.99775000000000003</v>
      </c>
      <c r="L145" s="2">
        <v>1.3154939688559953E-6</v>
      </c>
      <c r="M145" s="4">
        <v>0</v>
      </c>
      <c r="N145" s="2">
        <v>1.644367461069994E-6</v>
      </c>
      <c r="O145" s="2">
        <v>1.3125341074260693E-3</v>
      </c>
      <c r="P145" s="3">
        <v>1.7924676927049965</v>
      </c>
      <c r="Q145" s="3">
        <v>0.89623384635249825</v>
      </c>
      <c r="R145" s="3">
        <v>0.89444137865979323</v>
      </c>
      <c r="S145" s="5">
        <v>0</v>
      </c>
      <c r="T145" s="5">
        <v>0</v>
      </c>
      <c r="U145" s="3">
        <v>2.2405846158812452</v>
      </c>
      <c r="V145" s="3">
        <v>1.7884346403964102</v>
      </c>
      <c r="W145" s="3">
        <v>0.89399326173661697</v>
      </c>
    </row>
    <row r="146" spans="1:23" x14ac:dyDescent="0.2">
      <c r="A146" s="4">
        <v>650</v>
      </c>
      <c r="B146" s="4">
        <v>923.15</v>
      </c>
      <c r="C146" s="1">
        <v>1.2665625</v>
      </c>
      <c r="D146" s="4">
        <v>0.05</v>
      </c>
      <c r="E146" s="1">
        <v>3.7699111843077522</v>
      </c>
      <c r="F146" s="2">
        <v>7.5398223686155033E-5</v>
      </c>
      <c r="G146" s="2">
        <v>1.2442436861903399E-3</v>
      </c>
      <c r="H146" s="4">
        <v>1E-3</v>
      </c>
      <c r="I146" s="4">
        <v>0</v>
      </c>
      <c r="J146" s="4">
        <v>1.25E-3</v>
      </c>
      <c r="K146" s="4">
        <v>0.99775000000000003</v>
      </c>
      <c r="L146" s="2">
        <v>1.2442436861903399E-6</v>
      </c>
      <c r="M146" s="4">
        <v>0</v>
      </c>
      <c r="N146" s="2">
        <v>1.555304607737925E-6</v>
      </c>
      <c r="O146" s="2">
        <v>1.2414441378964117E-3</v>
      </c>
      <c r="P146" s="3">
        <v>1.695383378525015</v>
      </c>
      <c r="Q146" s="3">
        <v>0.84769168926250749</v>
      </c>
      <c r="R146" s="3">
        <v>0.84599630588398245</v>
      </c>
      <c r="S146" s="5">
        <v>0</v>
      </c>
      <c r="T146" s="5">
        <v>0</v>
      </c>
      <c r="U146" s="3">
        <v>2.1192292231562688</v>
      </c>
      <c r="V146" s="3">
        <v>1.6915687659233338</v>
      </c>
      <c r="W146" s="3">
        <v>0.84557246003935138</v>
      </c>
    </row>
    <row r="147" spans="1:23" x14ac:dyDescent="0.2">
      <c r="A147" s="4">
        <v>700</v>
      </c>
      <c r="B147" s="4">
        <v>973.15</v>
      </c>
      <c r="C147" s="1">
        <v>1.2665625</v>
      </c>
      <c r="D147" s="4">
        <v>0.05</v>
      </c>
      <c r="E147" s="1">
        <v>3.7699111843077522</v>
      </c>
      <c r="F147" s="2">
        <v>7.5398223686155033E-5</v>
      </c>
      <c r="G147" s="2">
        <v>1.1803150171161819E-3</v>
      </c>
      <c r="H147" s="4">
        <v>1E-3</v>
      </c>
      <c r="I147" s="4">
        <v>0</v>
      </c>
      <c r="J147" s="4">
        <v>1.25E-3</v>
      </c>
      <c r="K147" s="4">
        <v>0.99775000000000003</v>
      </c>
      <c r="L147" s="2">
        <v>1.1803150171161819E-6</v>
      </c>
      <c r="M147" s="4">
        <v>0</v>
      </c>
      <c r="N147" s="2">
        <v>1.4753937713952273E-6</v>
      </c>
      <c r="O147" s="2">
        <v>1.1776593083276704E-3</v>
      </c>
      <c r="P147" s="3">
        <v>1.608275359282092</v>
      </c>
      <c r="Q147" s="3">
        <v>0.80413767964104599</v>
      </c>
      <c r="R147" s="3">
        <v>0.80252940428176389</v>
      </c>
      <c r="S147" s="5">
        <v>0</v>
      </c>
      <c r="T147" s="5">
        <v>0</v>
      </c>
      <c r="U147" s="3">
        <v>2.0103441991026152</v>
      </c>
      <c r="V147" s="3">
        <v>1.604656739723707</v>
      </c>
      <c r="W147" s="3">
        <v>0.80212733544194315</v>
      </c>
    </row>
    <row r="148" spans="1:23" x14ac:dyDescent="0.2">
      <c r="A148" s="4">
        <v>725</v>
      </c>
      <c r="B148" s="4">
        <v>998.15</v>
      </c>
      <c r="C148" s="1">
        <v>1.2665625</v>
      </c>
      <c r="D148" s="4">
        <v>0.05</v>
      </c>
      <c r="E148" s="1">
        <v>3.7699111843077522</v>
      </c>
      <c r="F148" s="2">
        <v>7.5398223686155033E-5</v>
      </c>
      <c r="G148" s="2">
        <v>1.1507524509408529E-3</v>
      </c>
      <c r="H148" s="4">
        <v>1E-3</v>
      </c>
      <c r="I148" s="4">
        <v>0</v>
      </c>
      <c r="J148" s="4">
        <v>1.25E-3</v>
      </c>
      <c r="K148" s="4">
        <v>0.99775000000000003</v>
      </c>
      <c r="L148" s="2">
        <v>1.150752450940853E-6</v>
      </c>
      <c r="M148" s="4">
        <v>0</v>
      </c>
      <c r="N148" s="2">
        <v>1.4384405636760663E-6</v>
      </c>
      <c r="O148" s="2">
        <v>1.1481632579262359E-3</v>
      </c>
      <c r="P148" s="3">
        <v>1.5679939547015658</v>
      </c>
      <c r="Q148" s="3">
        <v>0.78399697735078289</v>
      </c>
      <c r="R148" s="3">
        <v>0.78242898339608136</v>
      </c>
      <c r="S148" s="5">
        <v>0</v>
      </c>
      <c r="T148" s="5">
        <v>0</v>
      </c>
      <c r="U148" s="3">
        <v>1.9599924433769573</v>
      </c>
      <c r="V148" s="3">
        <v>1.5644659683034869</v>
      </c>
      <c r="W148" s="3">
        <v>0.78203698490740559</v>
      </c>
    </row>
    <row r="149" spans="1:23" x14ac:dyDescent="0.2">
      <c r="A149" s="4">
        <v>750</v>
      </c>
      <c r="B149" s="4">
        <v>1023.15</v>
      </c>
      <c r="C149" s="1">
        <v>1.2665625</v>
      </c>
      <c r="D149" s="4">
        <v>0.05</v>
      </c>
      <c r="E149" s="1">
        <v>3.7699111843077522</v>
      </c>
      <c r="F149" s="2">
        <v>7.5398223686155033E-5</v>
      </c>
      <c r="G149" s="2">
        <v>1.1226345686425375E-3</v>
      </c>
      <c r="H149" s="4">
        <v>1E-3</v>
      </c>
      <c r="I149" s="4">
        <v>0</v>
      </c>
      <c r="J149" s="4">
        <v>1.25E-3</v>
      </c>
      <c r="K149" s="4">
        <v>0.99775000000000003</v>
      </c>
      <c r="L149" s="2">
        <v>1.1226345686425375E-6</v>
      </c>
      <c r="M149" s="4">
        <v>0</v>
      </c>
      <c r="N149" s="2">
        <v>1.403293210803172E-6</v>
      </c>
      <c r="O149" s="2">
        <v>1.1201086408630918E-3</v>
      </c>
      <c r="P149" s="3">
        <v>1.5296810495874187</v>
      </c>
      <c r="Q149" s="3">
        <v>0.76484052479370923</v>
      </c>
      <c r="R149" s="3">
        <v>0.76331084374412184</v>
      </c>
      <c r="S149" s="5">
        <v>0</v>
      </c>
      <c r="T149" s="5">
        <v>0</v>
      </c>
      <c r="U149" s="3">
        <v>1.9121013119842736</v>
      </c>
      <c r="V149" s="3">
        <v>1.5262392672258474</v>
      </c>
      <c r="W149" s="3">
        <v>0.76292842348172552</v>
      </c>
    </row>
    <row r="150" spans="1:23" x14ac:dyDescent="0.2">
      <c r="A150" s="4">
        <v>775</v>
      </c>
      <c r="B150" s="4">
        <v>1048.1500000000001</v>
      </c>
      <c r="C150" s="1">
        <v>1.2665625</v>
      </c>
      <c r="D150" s="4">
        <v>0.05</v>
      </c>
      <c r="E150" s="1">
        <v>3.7699111843077522</v>
      </c>
      <c r="F150" s="2">
        <v>7.5398223686155033E-5</v>
      </c>
      <c r="G150" s="2">
        <v>1.0958579963808732E-3</v>
      </c>
      <c r="H150" s="4">
        <v>1E-3</v>
      </c>
      <c r="I150" s="4">
        <v>0</v>
      </c>
      <c r="J150" s="4">
        <v>1.25E-3</v>
      </c>
      <c r="K150" s="4">
        <v>0.99775000000000003</v>
      </c>
      <c r="L150" s="2">
        <v>1.0958579963808733E-6</v>
      </c>
      <c r="M150" s="4">
        <v>0</v>
      </c>
      <c r="N150" s="2">
        <v>1.3698224954760916E-6</v>
      </c>
      <c r="O150" s="2">
        <v>1.0933923158890162E-3</v>
      </c>
      <c r="P150" s="3">
        <v>1.4931957886613252</v>
      </c>
      <c r="Q150" s="3">
        <v>0.74659789433066259</v>
      </c>
      <c r="R150" s="3">
        <v>0.74510469854200123</v>
      </c>
      <c r="S150" s="5">
        <v>0</v>
      </c>
      <c r="T150" s="5">
        <v>0</v>
      </c>
      <c r="U150" s="3">
        <v>1.8664947358266557</v>
      </c>
      <c r="V150" s="3">
        <v>1.4898360981368368</v>
      </c>
      <c r="W150" s="3">
        <v>0.74473139959483559</v>
      </c>
    </row>
    <row r="151" spans="1:23" x14ac:dyDescent="0.2">
      <c r="A151" s="4">
        <v>800</v>
      </c>
      <c r="B151" s="4">
        <v>1073.1500000000001</v>
      </c>
      <c r="C151" s="1">
        <v>1.2665625</v>
      </c>
      <c r="D151" s="4">
        <v>0.05</v>
      </c>
      <c r="E151" s="1">
        <v>3.7699111843077522</v>
      </c>
      <c r="F151" s="2">
        <v>7.5398223686155033E-5</v>
      </c>
      <c r="G151" s="2">
        <v>1.0703289930639819E-3</v>
      </c>
      <c r="H151" s="4">
        <v>1E-3</v>
      </c>
      <c r="I151" s="4">
        <v>0</v>
      </c>
      <c r="J151" s="4">
        <v>1.25E-3</v>
      </c>
      <c r="K151" s="4">
        <v>0.99775000000000003</v>
      </c>
      <c r="L151" s="2">
        <v>1.0703289930639819E-6</v>
      </c>
      <c r="M151" s="4">
        <v>0</v>
      </c>
      <c r="N151" s="2">
        <v>1.3379112413299775E-6</v>
      </c>
      <c r="O151" s="2">
        <v>1.0679207528295879E-3</v>
      </c>
      <c r="P151" s="3">
        <v>1.4584104420494504</v>
      </c>
      <c r="Q151" s="3">
        <v>0.72920522102472507</v>
      </c>
      <c r="R151" s="3">
        <v>0.72774681058267565</v>
      </c>
      <c r="S151" s="5">
        <v>0</v>
      </c>
      <c r="T151" s="5">
        <v>0</v>
      </c>
      <c r="U151" s="3">
        <v>1.8230130525618131</v>
      </c>
      <c r="V151" s="3">
        <v>1.4551290185548391</v>
      </c>
      <c r="W151" s="3">
        <v>0.72738220797216346</v>
      </c>
    </row>
    <row r="152" spans="1:23" x14ac:dyDescent="0.2">
      <c r="A152" s="4">
        <v>850</v>
      </c>
      <c r="B152" s="4">
        <v>1123.1500000000001</v>
      </c>
      <c r="C152" s="1">
        <v>1.2665625</v>
      </c>
      <c r="D152" s="4">
        <v>0.05</v>
      </c>
      <c r="E152" s="1">
        <v>3.7699111843077522</v>
      </c>
      <c r="F152" s="2">
        <v>7.5398223686155033E-5</v>
      </c>
      <c r="G152" s="2">
        <v>1.0226804602293659E-3</v>
      </c>
      <c r="H152" s="4">
        <v>1E-3</v>
      </c>
      <c r="I152" s="4">
        <v>0</v>
      </c>
      <c r="J152" s="4">
        <v>1.25E-3</v>
      </c>
      <c r="K152" s="4">
        <v>0.99775000000000003</v>
      </c>
      <c r="L152" s="2">
        <v>1.022680460229366E-6</v>
      </c>
      <c r="M152" s="4">
        <v>0</v>
      </c>
      <c r="N152" s="2">
        <v>1.2783505752867074E-6</v>
      </c>
      <c r="O152" s="2">
        <v>1.0203794291938498E-3</v>
      </c>
      <c r="P152" s="3">
        <v>1.3934854346128012</v>
      </c>
      <c r="Q152" s="3">
        <v>0.69674271730640058</v>
      </c>
      <c r="R152" s="3">
        <v>0.69534923187178777</v>
      </c>
      <c r="S152" s="5">
        <v>0</v>
      </c>
      <c r="T152" s="5">
        <v>0</v>
      </c>
      <c r="U152" s="3">
        <v>1.7418567932660016</v>
      </c>
      <c r="V152" s="3">
        <v>1.3903500923849224</v>
      </c>
      <c r="W152" s="3">
        <v>0.69500086051313459</v>
      </c>
    </row>
    <row r="153" spans="1:23" x14ac:dyDescent="0.2">
      <c r="A153" s="4">
        <v>900</v>
      </c>
      <c r="B153" s="4">
        <v>1173.1500000000001</v>
      </c>
      <c r="C153" s="1">
        <v>1.2665625</v>
      </c>
      <c r="D153" s="4">
        <v>0.05</v>
      </c>
      <c r="E153" s="1">
        <v>3.7699111843077522</v>
      </c>
      <c r="F153" s="2">
        <v>7.5398223686155033E-5</v>
      </c>
      <c r="G153" s="2">
        <v>9.7909351652100077E-4</v>
      </c>
      <c r="H153" s="4">
        <v>1E-3</v>
      </c>
      <c r="I153" s="4">
        <v>0</v>
      </c>
      <c r="J153" s="4">
        <v>1.25E-3</v>
      </c>
      <c r="K153" s="4">
        <v>0.99775000000000003</v>
      </c>
      <c r="L153" s="2">
        <v>9.7909351652100071E-7</v>
      </c>
      <c r="M153" s="4">
        <v>0</v>
      </c>
      <c r="N153" s="2">
        <v>1.2238668956512509E-6</v>
      </c>
      <c r="O153" s="2">
        <v>9.7689055610882848E-4</v>
      </c>
      <c r="P153" s="3">
        <v>1.3340946732177192</v>
      </c>
      <c r="Q153" s="3">
        <v>0.66704733660885962</v>
      </c>
      <c r="R153" s="3">
        <v>0.66571324193564185</v>
      </c>
      <c r="S153" s="5">
        <v>0</v>
      </c>
      <c r="T153" s="5">
        <v>0</v>
      </c>
      <c r="U153" s="3">
        <v>1.6676183415221493</v>
      </c>
      <c r="V153" s="3">
        <v>1.3310929602029793</v>
      </c>
      <c r="W153" s="3">
        <v>0.66537971826733744</v>
      </c>
    </row>
    <row r="154" spans="1:23" x14ac:dyDescent="0.2">
      <c r="A154" s="4">
        <v>950</v>
      </c>
      <c r="B154" s="4">
        <v>1223.1500000000001</v>
      </c>
      <c r="C154" s="1">
        <v>1.2665625</v>
      </c>
      <c r="D154" s="4">
        <v>0.05</v>
      </c>
      <c r="E154" s="1">
        <v>3.7699111843077522</v>
      </c>
      <c r="F154" s="2">
        <v>7.5398223686155033E-5</v>
      </c>
      <c r="G154" s="2">
        <v>9.3907007227781727E-4</v>
      </c>
      <c r="H154" s="4">
        <v>1E-3</v>
      </c>
      <c r="I154" s="4">
        <v>0</v>
      </c>
      <c r="J154" s="4">
        <v>1.25E-3</v>
      </c>
      <c r="K154" s="4">
        <v>0.99775000000000003</v>
      </c>
      <c r="L154" s="2">
        <v>9.3907007227781728E-7</v>
      </c>
      <c r="M154" s="4">
        <v>0</v>
      </c>
      <c r="N154" s="2">
        <v>1.1738375903472715E-6</v>
      </c>
      <c r="O154" s="2">
        <v>9.3695716461519223E-4</v>
      </c>
      <c r="P154" s="3">
        <v>1.2795594701266138</v>
      </c>
      <c r="Q154" s="3">
        <v>0.63977973506330676</v>
      </c>
      <c r="R154" s="3">
        <v>0.63850017559318017</v>
      </c>
      <c r="S154" s="5">
        <v>0</v>
      </c>
      <c r="T154" s="5">
        <v>0</v>
      </c>
      <c r="U154" s="3">
        <v>1.5994493376582672</v>
      </c>
      <c r="V154" s="3">
        <v>1.276680461318829</v>
      </c>
      <c r="W154" s="3">
        <v>0.63818028572564878</v>
      </c>
    </row>
    <row r="155" spans="1:23" x14ac:dyDescent="0.2">
      <c r="A155" s="4">
        <v>1000</v>
      </c>
      <c r="B155" s="4">
        <v>1273.1500000000001</v>
      </c>
      <c r="C155" s="1">
        <v>1.2665625</v>
      </c>
      <c r="D155" s="4">
        <v>0.05</v>
      </c>
      <c r="E155" s="1">
        <v>3.7699111843077522</v>
      </c>
      <c r="F155" s="2">
        <v>7.5398223686155033E-5</v>
      </c>
      <c r="G155" s="2">
        <v>9.0219028308259998E-4</v>
      </c>
      <c r="H155" s="4">
        <v>1E-3</v>
      </c>
      <c r="I155" s="4">
        <v>0</v>
      </c>
      <c r="J155" s="4">
        <v>1.25E-3</v>
      </c>
      <c r="K155" s="4">
        <v>0.99775000000000003</v>
      </c>
      <c r="L155" s="2">
        <v>9.0219028308260003E-7</v>
      </c>
      <c r="M155" s="4">
        <v>0</v>
      </c>
      <c r="N155" s="2">
        <v>1.12773785385325E-6</v>
      </c>
      <c r="O155" s="2">
        <v>9.0016035494566412E-4</v>
      </c>
      <c r="P155" s="3">
        <v>1.2293077531205023</v>
      </c>
      <c r="Q155" s="3">
        <v>0.61465387656025117</v>
      </c>
      <c r="R155" s="3">
        <v>0.6134245688071307</v>
      </c>
      <c r="S155" s="5">
        <v>0</v>
      </c>
      <c r="T155" s="5">
        <v>0</v>
      </c>
      <c r="U155" s="3">
        <v>1.5366346914006277</v>
      </c>
      <c r="V155" s="3">
        <v>1.2265418106759809</v>
      </c>
      <c r="W155" s="3">
        <v>0.61311724186885019</v>
      </c>
    </row>
    <row r="156" spans="1:23" x14ac:dyDescent="0.2">
      <c r="A156" s="4">
        <v>1050</v>
      </c>
      <c r="B156" s="4">
        <v>1323.15</v>
      </c>
      <c r="C156" s="1">
        <v>1.2665625</v>
      </c>
      <c r="D156" s="4">
        <v>0.05</v>
      </c>
      <c r="E156" s="1">
        <v>3.7699111843077522</v>
      </c>
      <c r="F156" s="2">
        <v>7.5398223686155033E-5</v>
      </c>
      <c r="G156" s="2">
        <v>8.6809776586676656E-4</v>
      </c>
      <c r="H156" s="4">
        <v>1E-3</v>
      </c>
      <c r="I156" s="4">
        <v>0</v>
      </c>
      <c r="J156" s="4">
        <v>1.25E-3</v>
      </c>
      <c r="K156" s="4">
        <v>0.99775000000000003</v>
      </c>
      <c r="L156" s="2">
        <v>8.6809776586676663E-7</v>
      </c>
      <c r="M156" s="4">
        <v>0</v>
      </c>
      <c r="N156" s="2">
        <v>1.0851222073334582E-6</v>
      </c>
      <c r="O156" s="2">
        <v>8.6614454589356636E-4</v>
      </c>
      <c r="P156" s="3">
        <v>1.1828539212374767</v>
      </c>
      <c r="Q156" s="3">
        <v>0.59142696061873834</v>
      </c>
      <c r="R156" s="3">
        <v>0.59024410669750083</v>
      </c>
      <c r="S156" s="5">
        <v>0</v>
      </c>
      <c r="T156" s="5">
        <v>0</v>
      </c>
      <c r="U156" s="3">
        <v>1.4785674015468462</v>
      </c>
      <c r="V156" s="3">
        <v>1.1801924999146927</v>
      </c>
      <c r="W156" s="3">
        <v>0.58994839321719184</v>
      </c>
    </row>
    <row r="157" spans="1:23" x14ac:dyDescent="0.2">
      <c r="A157" s="4">
        <v>1100</v>
      </c>
      <c r="B157" s="4">
        <v>1373.15</v>
      </c>
      <c r="C157" s="1">
        <v>1.2665625</v>
      </c>
      <c r="D157" s="4">
        <v>0.05</v>
      </c>
      <c r="E157" s="1">
        <v>3.7699111843077522</v>
      </c>
      <c r="F157" s="2">
        <v>7.5398223686155033E-5</v>
      </c>
      <c r="G157" s="2">
        <v>8.3648804493799812E-4</v>
      </c>
      <c r="H157" s="4">
        <v>1E-3</v>
      </c>
      <c r="I157" s="4">
        <v>0</v>
      </c>
      <c r="J157" s="4">
        <v>1.25E-3</v>
      </c>
      <c r="K157" s="4">
        <v>0.99775000000000003</v>
      </c>
      <c r="L157" s="2">
        <v>8.3648804493799814E-7</v>
      </c>
      <c r="M157" s="4">
        <v>0</v>
      </c>
      <c r="N157" s="2">
        <v>1.0456100561724977E-6</v>
      </c>
      <c r="O157" s="2">
        <v>8.3460594683688763E-4</v>
      </c>
      <c r="P157" s="3">
        <v>1.1397831015441631</v>
      </c>
      <c r="Q157" s="3">
        <v>0.56989155077208142</v>
      </c>
      <c r="R157" s="3">
        <v>0.56875176767053726</v>
      </c>
      <c r="S157" s="5">
        <v>0</v>
      </c>
      <c r="T157" s="5">
        <v>0</v>
      </c>
      <c r="U157" s="3">
        <v>1.424728876930204</v>
      </c>
      <c r="V157" s="3">
        <v>1.1372185895656886</v>
      </c>
      <c r="W157" s="3">
        <v>0.5684668218951513</v>
      </c>
    </row>
    <row r="158" spans="1:23" x14ac:dyDescent="0.2">
      <c r="A158" s="4">
        <v>1150</v>
      </c>
      <c r="B158" s="4">
        <v>1423.15</v>
      </c>
      <c r="C158" s="1">
        <v>1.2665625</v>
      </c>
      <c r="D158" s="4">
        <v>0.05</v>
      </c>
      <c r="E158" s="1">
        <v>3.7699111843077522</v>
      </c>
      <c r="F158" s="2">
        <v>7.5398223686155033E-5</v>
      </c>
      <c r="G158" s="2">
        <v>8.0709943358508388E-4</v>
      </c>
      <c r="H158" s="4">
        <v>1E-3</v>
      </c>
      <c r="I158" s="4">
        <v>0</v>
      </c>
      <c r="J158" s="4">
        <v>1.25E-3</v>
      </c>
      <c r="K158" s="4">
        <v>0.99775000000000003</v>
      </c>
      <c r="L158" s="2">
        <v>8.0709943358508391E-7</v>
      </c>
      <c r="M158" s="4">
        <v>0</v>
      </c>
      <c r="N158" s="2">
        <v>1.0088742919813548E-6</v>
      </c>
      <c r="O158" s="2">
        <v>8.052834598595175E-4</v>
      </c>
      <c r="P158" s="3">
        <v>1.0997387245795365</v>
      </c>
      <c r="Q158" s="3">
        <v>0.54986936228976824</v>
      </c>
      <c r="R158" s="3">
        <v>0.54876962356518866</v>
      </c>
      <c r="S158" s="5">
        <v>0</v>
      </c>
      <c r="T158" s="5">
        <v>0</v>
      </c>
      <c r="U158" s="3">
        <v>1.3746734057244208</v>
      </c>
      <c r="V158" s="3">
        <v>1.0972643124492327</v>
      </c>
      <c r="W158" s="3">
        <v>0.54849468888404407</v>
      </c>
    </row>
    <row r="159" spans="1:23" x14ac:dyDescent="0.2">
      <c r="A159" s="4">
        <v>1200</v>
      </c>
      <c r="B159" s="4">
        <v>1473.15</v>
      </c>
      <c r="C159" s="1">
        <v>1.2665625</v>
      </c>
      <c r="D159" s="4">
        <v>0.05</v>
      </c>
      <c r="E159" s="1">
        <v>3.7699111843077522</v>
      </c>
      <c r="F159" s="2">
        <v>7.5398223686155033E-5</v>
      </c>
      <c r="G159" s="2">
        <v>7.7970577260062606E-4</v>
      </c>
      <c r="H159" s="4">
        <v>1E-3</v>
      </c>
      <c r="I159" s="4">
        <v>0</v>
      </c>
      <c r="J159" s="4">
        <v>1.25E-3</v>
      </c>
      <c r="K159" s="4">
        <v>0.99775000000000003</v>
      </c>
      <c r="L159" s="2">
        <v>7.7970577260062609E-7</v>
      </c>
      <c r="M159" s="4">
        <v>0</v>
      </c>
      <c r="N159" s="2">
        <v>9.746322157507825E-7</v>
      </c>
      <c r="O159" s="2">
        <v>7.779514346122747E-4</v>
      </c>
      <c r="P159" s="3">
        <v>1.0624126300005892</v>
      </c>
      <c r="Q159" s="3">
        <v>0.53120631500029458</v>
      </c>
      <c r="R159" s="3">
        <v>0.53014390237029396</v>
      </c>
      <c r="S159" s="5">
        <v>0</v>
      </c>
      <c r="T159" s="5">
        <v>0</v>
      </c>
      <c r="U159" s="3">
        <v>1.3280157875007361</v>
      </c>
      <c r="V159" s="3">
        <v>1.0600222015830878</v>
      </c>
      <c r="W159" s="3">
        <v>0.52987829921279384</v>
      </c>
    </row>
    <row r="160" spans="1:23" x14ac:dyDescent="0.2">
      <c r="A160" s="4">
        <v>1250</v>
      </c>
      <c r="B160" s="4">
        <v>1523.15</v>
      </c>
      <c r="C160" s="1">
        <v>1.2665625</v>
      </c>
      <c r="D160" s="4">
        <v>0.05</v>
      </c>
      <c r="E160" s="1">
        <v>3.7699111843077522</v>
      </c>
      <c r="F160" s="2">
        <v>7.5398223686155033E-5</v>
      </c>
      <c r="G160" s="2">
        <v>7.541105990261052E-4</v>
      </c>
      <c r="H160" s="4">
        <v>1E-3</v>
      </c>
      <c r="I160" s="4">
        <v>0</v>
      </c>
      <c r="J160" s="4">
        <v>1.25E-3</v>
      </c>
      <c r="K160" s="4">
        <v>0.99775000000000003</v>
      </c>
      <c r="L160" s="2">
        <v>7.5411059902610526E-7</v>
      </c>
      <c r="M160" s="4">
        <v>0</v>
      </c>
      <c r="N160" s="2">
        <v>9.4263824878263147E-7</v>
      </c>
      <c r="O160" s="2">
        <v>7.5241385017829653E-4</v>
      </c>
      <c r="P160" s="3">
        <v>1.0275371210224651</v>
      </c>
      <c r="Q160" s="3">
        <v>0.51376856051123254</v>
      </c>
      <c r="R160" s="3">
        <v>0.5127410233902101</v>
      </c>
      <c r="S160" s="5">
        <v>0</v>
      </c>
      <c r="T160" s="5">
        <v>0</v>
      </c>
      <c r="U160" s="3">
        <v>1.2844214012780812</v>
      </c>
      <c r="V160" s="3">
        <v>1.0252251625001647</v>
      </c>
      <c r="W160" s="3">
        <v>0.51248413910995461</v>
      </c>
    </row>
    <row r="161" spans="1:23" x14ac:dyDescent="0.2">
      <c r="A161" s="4">
        <v>1300</v>
      </c>
      <c r="B161" s="4">
        <v>1573.15</v>
      </c>
      <c r="C161" s="1">
        <v>1.2665625</v>
      </c>
      <c r="D161" s="4">
        <v>0.05</v>
      </c>
      <c r="E161" s="1">
        <v>3.7699111843077522</v>
      </c>
      <c r="F161" s="2">
        <v>7.5398223686155033E-5</v>
      </c>
      <c r="G161" s="2">
        <v>7.3014242691835627E-4</v>
      </c>
      <c r="H161" s="4">
        <v>1E-3</v>
      </c>
      <c r="I161" s="4">
        <v>0</v>
      </c>
      <c r="J161" s="4">
        <v>1.25E-3</v>
      </c>
      <c r="K161" s="4">
        <v>0.99775000000000003</v>
      </c>
      <c r="L161" s="2">
        <v>7.3014242691835626E-7</v>
      </c>
      <c r="M161" s="4">
        <v>0</v>
      </c>
      <c r="N161" s="2">
        <v>9.1267803364794537E-7</v>
      </c>
      <c r="O161" s="2">
        <v>7.2849960645778998E-4</v>
      </c>
      <c r="P161" s="3">
        <v>0.99487853407835714</v>
      </c>
      <c r="Q161" s="3">
        <v>0.49743926703917857</v>
      </c>
      <c r="R161" s="3">
        <v>0.4964443885051002</v>
      </c>
      <c r="S161" s="5">
        <v>0</v>
      </c>
      <c r="T161" s="5">
        <v>0</v>
      </c>
      <c r="U161" s="3">
        <v>1.2435981675979464</v>
      </c>
      <c r="V161" s="3">
        <v>0.99264005737668082</v>
      </c>
      <c r="W161" s="3">
        <v>0.49619566887158062</v>
      </c>
    </row>
    <row r="162" spans="1:23" x14ac:dyDescent="0.2">
      <c r="A162" s="4">
        <v>1350</v>
      </c>
      <c r="B162" s="4">
        <v>1623.15</v>
      </c>
      <c r="C162" s="1">
        <v>1.2665625</v>
      </c>
      <c r="D162" s="4">
        <v>0.05</v>
      </c>
      <c r="E162" s="1">
        <v>3.7699111843077522</v>
      </c>
      <c r="F162" s="2">
        <v>7.5398223686155033E-5</v>
      </c>
      <c r="G162" s="2">
        <v>7.0765090035216228E-4</v>
      </c>
      <c r="H162" s="4">
        <v>1E-3</v>
      </c>
      <c r="I162" s="4">
        <v>0</v>
      </c>
      <c r="J162" s="4">
        <v>1.25E-3</v>
      </c>
      <c r="K162" s="4">
        <v>0.99775000000000003</v>
      </c>
      <c r="L162" s="2">
        <v>7.0765090035216231E-7</v>
      </c>
      <c r="M162" s="4">
        <v>0</v>
      </c>
      <c r="N162" s="2">
        <v>8.8456362544020286E-7</v>
      </c>
      <c r="O162" s="2">
        <v>7.0605868582636995E-4</v>
      </c>
      <c r="P162" s="3">
        <v>0.96423199697216366</v>
      </c>
      <c r="Q162" s="3">
        <v>0.48211599848608183</v>
      </c>
      <c r="R162" s="3">
        <v>0.48115176648910968</v>
      </c>
      <c r="S162" s="5">
        <v>0</v>
      </c>
      <c r="T162" s="5">
        <v>0</v>
      </c>
      <c r="U162" s="3">
        <v>1.2052899962152046</v>
      </c>
      <c r="V162" s="3">
        <v>0.96206247497897657</v>
      </c>
      <c r="W162" s="3">
        <v>0.48091070848986689</v>
      </c>
    </row>
    <row r="163" spans="1:23" x14ac:dyDescent="0.2">
      <c r="A163" s="4">
        <v>1400</v>
      </c>
      <c r="B163" s="4">
        <v>1673.15</v>
      </c>
      <c r="C163" s="1">
        <v>1.2665625</v>
      </c>
      <c r="D163" s="4">
        <v>0.05</v>
      </c>
      <c r="E163" s="1">
        <v>3.7699111843077522</v>
      </c>
      <c r="F163" s="2">
        <v>7.5398223686155033E-5</v>
      </c>
      <c r="G163" s="2">
        <v>6.8650363619915259E-4</v>
      </c>
      <c r="H163" s="4">
        <v>1E-3</v>
      </c>
      <c r="I163" s="4">
        <v>0</v>
      </c>
      <c r="J163" s="4">
        <v>1.25E-3</v>
      </c>
      <c r="K163" s="4">
        <v>0.99775000000000003</v>
      </c>
      <c r="L163" s="2">
        <v>6.8650363619915255E-7</v>
      </c>
      <c r="M163" s="4">
        <v>0</v>
      </c>
      <c r="N163" s="2">
        <v>8.5812954524894077E-7</v>
      </c>
      <c r="O163" s="2">
        <v>6.8495900301770453E-4</v>
      </c>
      <c r="P163" s="3">
        <v>0.93541712690755008</v>
      </c>
      <c r="Q163" s="3">
        <v>0.46770856345377504</v>
      </c>
      <c r="R163" s="3">
        <v>0.46677314632686751</v>
      </c>
      <c r="S163" s="5">
        <v>0</v>
      </c>
      <c r="T163" s="5">
        <v>0</v>
      </c>
      <c r="U163" s="3">
        <v>1.1692714086344376</v>
      </c>
      <c r="V163" s="3">
        <v>0.93331243837200817</v>
      </c>
      <c r="W163" s="3">
        <v>0.46653929204514066</v>
      </c>
    </row>
    <row r="164" spans="1:23" x14ac:dyDescent="0.2">
      <c r="A164" s="4">
        <v>1450</v>
      </c>
      <c r="B164" s="4">
        <v>1723.15</v>
      </c>
      <c r="C164" s="1">
        <v>1.2665625</v>
      </c>
      <c r="D164" s="4">
        <v>0.05</v>
      </c>
      <c r="E164" s="1">
        <v>3.7699111843077522</v>
      </c>
      <c r="F164" s="2">
        <v>7.5398223686155033E-5</v>
      </c>
      <c r="G164" s="2">
        <v>6.6658361657813436E-4</v>
      </c>
      <c r="H164" s="4">
        <v>1E-3</v>
      </c>
      <c r="I164" s="4">
        <v>0</v>
      </c>
      <c r="J164" s="4">
        <v>1.25E-3</v>
      </c>
      <c r="K164" s="4">
        <v>0.99775000000000003</v>
      </c>
      <c r="L164" s="2">
        <v>6.6658361657813436E-7</v>
      </c>
      <c r="M164" s="4">
        <v>0</v>
      </c>
      <c r="N164" s="2">
        <v>8.3322952072266793E-7</v>
      </c>
      <c r="O164" s="2">
        <v>6.6508380344083363E-4</v>
      </c>
      <c r="P164" s="3">
        <v>0.90827447748911438</v>
      </c>
      <c r="Q164" s="3">
        <v>0.45413723874455719</v>
      </c>
      <c r="R164" s="3">
        <v>0.4532289642670681</v>
      </c>
      <c r="S164" s="5">
        <v>0</v>
      </c>
      <c r="T164" s="5">
        <v>0</v>
      </c>
      <c r="U164" s="3">
        <v>1.1353430968613931</v>
      </c>
      <c r="V164" s="3">
        <v>0.90623085991476393</v>
      </c>
      <c r="W164" s="3">
        <v>0.45300189564769583</v>
      </c>
    </row>
    <row r="165" spans="1:23" x14ac:dyDescent="0.2">
      <c r="A165" s="4">
        <v>1500</v>
      </c>
      <c r="B165" s="4">
        <v>1773.15</v>
      </c>
      <c r="C165" s="1">
        <v>1.2665625</v>
      </c>
      <c r="D165" s="4">
        <v>0.05</v>
      </c>
      <c r="E165" s="1">
        <v>3.7699111843077522</v>
      </c>
      <c r="F165" s="2">
        <v>7.5398223686155033E-5</v>
      </c>
      <c r="G165" s="2">
        <v>6.4778702247785707E-4</v>
      </c>
      <c r="H165" s="4">
        <v>1E-3</v>
      </c>
      <c r="I165" s="4">
        <v>0</v>
      </c>
      <c r="J165" s="4">
        <v>1.25E-3</v>
      </c>
      <c r="K165" s="4">
        <v>0.99775000000000003</v>
      </c>
      <c r="L165" s="2">
        <v>6.4778702247785713E-7</v>
      </c>
      <c r="M165" s="4">
        <v>0</v>
      </c>
      <c r="N165" s="2">
        <v>8.0973377809732131E-7</v>
      </c>
      <c r="O165" s="2">
        <v>6.4632950167728192E-4</v>
      </c>
      <c r="P165" s="3">
        <v>0.88266258685693133</v>
      </c>
      <c r="Q165" s="3">
        <v>0.44133129342846567</v>
      </c>
      <c r="R165" s="3">
        <v>0.44044863084160873</v>
      </c>
      <c r="S165" s="5">
        <v>0</v>
      </c>
      <c r="T165" s="5">
        <v>0</v>
      </c>
      <c r="U165" s="3">
        <v>1.1033282335711643</v>
      </c>
      <c r="V165" s="3">
        <v>0.88067659603650317</v>
      </c>
      <c r="W165" s="3">
        <v>0.44022796519489443</v>
      </c>
    </row>
    <row r="168" spans="1:23" x14ac:dyDescent="0.2">
      <c r="A168" s="21" t="s">
        <v>49</v>
      </c>
      <c r="B168" s="21"/>
      <c r="C168" s="21"/>
      <c r="D168" s="21"/>
      <c r="E168" s="21"/>
      <c r="F168" s="21"/>
      <c r="G168" s="21"/>
    </row>
    <row r="171" spans="1:23" x14ac:dyDescent="0.2">
      <c r="A171" s="4"/>
      <c r="B171" s="4"/>
      <c r="C171" s="4" t="s">
        <v>30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 t="s">
        <v>5</v>
      </c>
      <c r="Q171" s="4" t="s">
        <v>6</v>
      </c>
      <c r="R171" s="4" t="s">
        <v>6</v>
      </c>
      <c r="S171" s="4" t="s">
        <v>5</v>
      </c>
      <c r="T171" s="4" t="s">
        <v>5</v>
      </c>
      <c r="U171" s="4" t="s">
        <v>5</v>
      </c>
      <c r="V171" s="4" t="s">
        <v>6</v>
      </c>
      <c r="W171" s="4" t="s">
        <v>6</v>
      </c>
    </row>
    <row r="172" spans="1:23" x14ac:dyDescent="0.2">
      <c r="A172" s="4" t="s">
        <v>7</v>
      </c>
      <c r="B172" s="4" t="s">
        <v>4</v>
      </c>
      <c r="C172" s="4" t="s">
        <v>8</v>
      </c>
      <c r="D172" s="4" t="s">
        <v>9</v>
      </c>
      <c r="E172" s="4" t="s">
        <v>10</v>
      </c>
      <c r="F172" s="4" t="s">
        <v>11</v>
      </c>
      <c r="G172" s="4" t="s">
        <v>12</v>
      </c>
      <c r="H172" s="4" t="s">
        <v>13</v>
      </c>
      <c r="I172" s="4" t="s">
        <v>14</v>
      </c>
      <c r="J172" s="4" t="s">
        <v>15</v>
      </c>
      <c r="K172" s="4" t="s">
        <v>16</v>
      </c>
      <c r="L172" s="4" t="s">
        <v>17</v>
      </c>
      <c r="M172" s="4" t="s">
        <v>18</v>
      </c>
      <c r="N172" s="4" t="s">
        <v>19</v>
      </c>
      <c r="O172" s="4" t="s">
        <v>20</v>
      </c>
      <c r="P172" s="4" t="s">
        <v>21</v>
      </c>
      <c r="Q172" s="4" t="s">
        <v>22</v>
      </c>
      <c r="R172" s="4" t="s">
        <v>23</v>
      </c>
      <c r="S172" s="4" t="s">
        <v>24</v>
      </c>
      <c r="T172" s="4" t="s">
        <v>25</v>
      </c>
      <c r="U172" s="4" t="s">
        <v>26</v>
      </c>
      <c r="V172" s="4" t="s">
        <v>27</v>
      </c>
      <c r="W172" s="4" t="s">
        <v>28</v>
      </c>
    </row>
    <row r="173" spans="1:23" x14ac:dyDescent="0.2">
      <c r="A173" s="4">
        <v>600</v>
      </c>
      <c r="B173" s="4">
        <v>873.15</v>
      </c>
      <c r="C173" s="1">
        <v>1.2665625</v>
      </c>
      <c r="D173" s="4">
        <v>0.05</v>
      </c>
      <c r="E173" s="1">
        <v>3.7699111843077522</v>
      </c>
      <c r="F173" s="2">
        <v>7.5398223686155033E-5</v>
      </c>
      <c r="G173" s="2">
        <v>1.3154939688559953E-3</v>
      </c>
      <c r="H173" s="4">
        <v>0</v>
      </c>
      <c r="I173" s="4">
        <v>1E-3</v>
      </c>
      <c r="J173" s="4">
        <v>5.0000000000000001E-4</v>
      </c>
      <c r="K173" s="4">
        <v>0.99850000000000005</v>
      </c>
      <c r="L173" s="4">
        <v>0</v>
      </c>
      <c r="M173" s="2">
        <v>1.3154939688559953E-6</v>
      </c>
      <c r="N173" s="2">
        <v>6.5774698442799764E-7</v>
      </c>
      <c r="O173" s="2">
        <v>1.3135207279027113E-3</v>
      </c>
      <c r="P173" s="4">
        <v>0</v>
      </c>
      <c r="Q173" s="4">
        <v>0</v>
      </c>
      <c r="R173" s="4">
        <v>0</v>
      </c>
      <c r="S173" s="3">
        <v>1.7924676927049965</v>
      </c>
      <c r="T173" s="3">
        <v>1.3487875707483141</v>
      </c>
      <c r="U173" s="3">
        <v>0.89623384635249825</v>
      </c>
      <c r="V173" s="3">
        <v>1.7897789911659387</v>
      </c>
      <c r="W173" s="3">
        <v>1.7897789911659387</v>
      </c>
    </row>
    <row r="174" spans="1:23" x14ac:dyDescent="0.2">
      <c r="A174" s="4">
        <v>650</v>
      </c>
      <c r="B174" s="4">
        <v>923.15</v>
      </c>
      <c r="C174" s="1">
        <v>1.2665625</v>
      </c>
      <c r="D174" s="4">
        <v>0.05</v>
      </c>
      <c r="E174" s="1">
        <v>3.7699111843077522</v>
      </c>
      <c r="F174" s="2">
        <v>7.5398223686155033E-5</v>
      </c>
      <c r="G174" s="2">
        <v>1.2442436861903399E-3</v>
      </c>
      <c r="H174" s="4">
        <v>0</v>
      </c>
      <c r="I174" s="4">
        <v>1E-3</v>
      </c>
      <c r="J174" s="4">
        <v>5.0000000000000001E-4</v>
      </c>
      <c r="K174" s="4">
        <v>0.99850000000000005</v>
      </c>
      <c r="L174" s="4">
        <v>0</v>
      </c>
      <c r="M174" s="2">
        <v>1.2442436861903399E-6</v>
      </c>
      <c r="N174" s="2">
        <v>6.2212184309516995E-7</v>
      </c>
      <c r="O174" s="2">
        <v>1.2423773206610544E-3</v>
      </c>
      <c r="P174" s="4">
        <v>0</v>
      </c>
      <c r="Q174" s="4">
        <v>0</v>
      </c>
      <c r="R174" s="4">
        <v>0</v>
      </c>
      <c r="S174" s="3">
        <v>1.695383378525015</v>
      </c>
      <c r="T174" s="3">
        <v>1.2757340274049616</v>
      </c>
      <c r="U174" s="3">
        <v>0.84769168926250749</v>
      </c>
      <c r="V174" s="3">
        <v>1.6928403034572275</v>
      </c>
      <c r="W174" s="3">
        <v>1.6928403034572275</v>
      </c>
    </row>
    <row r="175" spans="1:23" x14ac:dyDescent="0.2">
      <c r="A175" s="4">
        <v>700</v>
      </c>
      <c r="B175" s="4">
        <v>973.15</v>
      </c>
      <c r="C175" s="1">
        <v>1.2665625</v>
      </c>
      <c r="D175" s="4">
        <v>0.05</v>
      </c>
      <c r="E175" s="1">
        <v>3.7699111843077522</v>
      </c>
      <c r="F175" s="2">
        <v>7.5398223686155033E-5</v>
      </c>
      <c r="G175" s="2">
        <v>1.1803150171161819E-3</v>
      </c>
      <c r="H175" s="4">
        <v>0</v>
      </c>
      <c r="I175" s="4">
        <v>1E-3</v>
      </c>
      <c r="J175" s="4">
        <v>5.0000000000000001E-4</v>
      </c>
      <c r="K175" s="4">
        <v>0.99850000000000005</v>
      </c>
      <c r="L175" s="4">
        <v>0</v>
      </c>
      <c r="M175" s="2">
        <v>1.1803150171161819E-6</v>
      </c>
      <c r="N175" s="2">
        <v>5.9015750855809095E-7</v>
      </c>
      <c r="O175" s="2">
        <v>1.1785445445905076E-3</v>
      </c>
      <c r="P175" s="4">
        <v>0</v>
      </c>
      <c r="Q175" s="4">
        <v>0</v>
      </c>
      <c r="R175" s="4">
        <v>0</v>
      </c>
      <c r="S175" s="3">
        <v>1.608275359282092</v>
      </c>
      <c r="T175" s="3">
        <v>1.2101873990637524</v>
      </c>
      <c r="U175" s="3">
        <v>0.80413767964104599</v>
      </c>
      <c r="V175" s="3">
        <v>1.6058629462431688</v>
      </c>
      <c r="W175" s="3">
        <v>1.6058629462431688</v>
      </c>
    </row>
    <row r="176" spans="1:23" x14ac:dyDescent="0.2">
      <c r="A176" s="4">
        <v>725</v>
      </c>
      <c r="B176" s="4">
        <v>998.15</v>
      </c>
      <c r="C176" s="1">
        <v>1.2665625</v>
      </c>
      <c r="D176" s="4">
        <v>0.05</v>
      </c>
      <c r="E176" s="1">
        <v>3.7699111843077522</v>
      </c>
      <c r="F176" s="2">
        <v>7.5398223686155033E-5</v>
      </c>
      <c r="G176" s="2">
        <v>1.1507524509408529E-3</v>
      </c>
      <c r="H176" s="4">
        <v>0</v>
      </c>
      <c r="I176" s="4">
        <v>1E-3</v>
      </c>
      <c r="J176" s="4">
        <v>5.0000000000000001E-4</v>
      </c>
      <c r="K176" s="4">
        <v>0.99850000000000005</v>
      </c>
      <c r="L176" s="4">
        <v>0</v>
      </c>
      <c r="M176" s="2">
        <v>1.150752450940853E-6</v>
      </c>
      <c r="N176" s="2">
        <v>5.7537622547042651E-7</v>
      </c>
      <c r="O176" s="2">
        <v>1.1490263222644417E-3</v>
      </c>
      <c r="P176" s="4">
        <v>0</v>
      </c>
      <c r="Q176" s="4">
        <v>0</v>
      </c>
      <c r="R176" s="4">
        <v>0</v>
      </c>
      <c r="S176" s="3">
        <v>1.5679939547015658</v>
      </c>
      <c r="T176" s="3">
        <v>1.1798766391813762</v>
      </c>
      <c r="U176" s="3">
        <v>0.78399697735078289</v>
      </c>
      <c r="V176" s="3">
        <v>1.5656419637695134</v>
      </c>
      <c r="W176" s="3">
        <v>1.5656419637695134</v>
      </c>
    </row>
    <row r="177" spans="1:23" x14ac:dyDescent="0.2">
      <c r="A177" s="4">
        <v>750</v>
      </c>
      <c r="B177" s="4">
        <v>1023.15</v>
      </c>
      <c r="C177" s="1">
        <v>1.2665625</v>
      </c>
      <c r="D177" s="4">
        <v>0.05</v>
      </c>
      <c r="E177" s="1">
        <v>3.7699111843077522</v>
      </c>
      <c r="F177" s="2">
        <v>7.5398223686155033E-5</v>
      </c>
      <c r="G177" s="2">
        <v>1.1226345686425375E-3</v>
      </c>
      <c r="H177" s="4">
        <v>0</v>
      </c>
      <c r="I177" s="4">
        <v>1E-3</v>
      </c>
      <c r="J177" s="4">
        <v>5.0000000000000001E-4</v>
      </c>
      <c r="K177" s="4">
        <v>0.99850000000000005</v>
      </c>
      <c r="L177" s="4">
        <v>0</v>
      </c>
      <c r="M177" s="2">
        <v>1.1226345686425375E-6</v>
      </c>
      <c r="N177" s="2">
        <v>5.6131728432126874E-7</v>
      </c>
      <c r="O177" s="2">
        <v>1.1209506167895737E-3</v>
      </c>
      <c r="P177" s="4">
        <v>0</v>
      </c>
      <c r="Q177" s="4">
        <v>0</v>
      </c>
      <c r="R177" s="4">
        <v>0</v>
      </c>
      <c r="S177" s="3">
        <v>1.5296810495874187</v>
      </c>
      <c r="T177" s="3">
        <v>1.151047126422216</v>
      </c>
      <c r="U177" s="3">
        <v>0.76484052479370934</v>
      </c>
      <c r="V177" s="3">
        <v>1.5273865280130379</v>
      </c>
      <c r="W177" s="3">
        <v>1.5273865280130379</v>
      </c>
    </row>
    <row r="178" spans="1:23" x14ac:dyDescent="0.2">
      <c r="A178" s="4">
        <v>775</v>
      </c>
      <c r="B178" s="4">
        <v>1048.1500000000001</v>
      </c>
      <c r="C178" s="1">
        <v>1.2665625</v>
      </c>
      <c r="D178" s="4">
        <v>0.05</v>
      </c>
      <c r="E178" s="1">
        <v>3.7699111843077522</v>
      </c>
      <c r="F178" s="2">
        <v>7.5398223686155033E-5</v>
      </c>
      <c r="G178" s="2">
        <v>1.0958579963808732E-3</v>
      </c>
      <c r="H178" s="4">
        <v>0</v>
      </c>
      <c r="I178" s="4">
        <v>1E-3</v>
      </c>
      <c r="J178" s="4">
        <v>5.0000000000000001E-4</v>
      </c>
      <c r="K178" s="4">
        <v>0.99850000000000005</v>
      </c>
      <c r="L178" s="4">
        <v>0</v>
      </c>
      <c r="M178" s="2">
        <v>1.0958579963808733E-6</v>
      </c>
      <c r="N178" s="2">
        <v>5.4792899819043665E-7</v>
      </c>
      <c r="O178" s="2">
        <v>1.094214209386302E-3</v>
      </c>
      <c r="P178" s="4">
        <v>0</v>
      </c>
      <c r="Q178" s="4">
        <v>0</v>
      </c>
      <c r="R178" s="4">
        <v>0</v>
      </c>
      <c r="S178" s="3">
        <v>1.4931957886613252</v>
      </c>
      <c r="T178" s="3">
        <v>1.1235928706758487</v>
      </c>
      <c r="U178" s="3">
        <v>0.74659789433066259</v>
      </c>
      <c r="V178" s="3">
        <v>1.4909559949783326</v>
      </c>
      <c r="W178" s="3">
        <v>1.4909559949783326</v>
      </c>
    </row>
    <row r="179" spans="1:23" x14ac:dyDescent="0.2">
      <c r="A179" s="4">
        <v>800</v>
      </c>
      <c r="B179" s="4">
        <v>1073.1500000000001</v>
      </c>
      <c r="C179" s="1">
        <v>1.2665625</v>
      </c>
      <c r="D179" s="4">
        <v>0.05</v>
      </c>
      <c r="E179" s="1">
        <v>3.7699111843077522</v>
      </c>
      <c r="F179" s="2">
        <v>7.5398223686155033E-5</v>
      </c>
      <c r="G179" s="2">
        <v>1.0703289930639819E-3</v>
      </c>
      <c r="H179" s="4">
        <v>0</v>
      </c>
      <c r="I179" s="4">
        <v>1E-3</v>
      </c>
      <c r="J179" s="4">
        <v>5.0000000000000001E-4</v>
      </c>
      <c r="K179" s="4">
        <v>0.99850000000000005</v>
      </c>
      <c r="L179" s="4">
        <v>0</v>
      </c>
      <c r="M179" s="2">
        <v>1.0703289930639819E-6</v>
      </c>
      <c r="N179" s="2">
        <v>5.3516449653199094E-7</v>
      </c>
      <c r="O179" s="2">
        <v>1.0687234995743859E-3</v>
      </c>
      <c r="P179" s="4">
        <v>0</v>
      </c>
      <c r="Q179" s="4">
        <v>0</v>
      </c>
      <c r="R179" s="4">
        <v>0</v>
      </c>
      <c r="S179" s="3">
        <v>1.4584104420494504</v>
      </c>
      <c r="T179" s="3">
        <v>1.0974177583738438</v>
      </c>
      <c r="U179" s="3">
        <v>0.72920522102472518</v>
      </c>
      <c r="V179" s="3">
        <v>1.4562228263863759</v>
      </c>
      <c r="W179" s="3">
        <v>1.4562228263863759</v>
      </c>
    </row>
    <row r="180" spans="1:23" x14ac:dyDescent="0.2">
      <c r="A180" s="4">
        <v>850</v>
      </c>
      <c r="B180" s="4">
        <v>1123.1500000000001</v>
      </c>
      <c r="C180" s="1">
        <v>1.2665625</v>
      </c>
      <c r="D180" s="4">
        <v>0.05</v>
      </c>
      <c r="E180" s="1">
        <v>3.7699111843077522</v>
      </c>
      <c r="F180" s="2">
        <v>7.5398223686155033E-5</v>
      </c>
      <c r="G180" s="2">
        <v>1.0226804602293659E-3</v>
      </c>
      <c r="H180" s="4">
        <v>0</v>
      </c>
      <c r="I180" s="4">
        <v>1E-3</v>
      </c>
      <c r="J180" s="4">
        <v>5.0000000000000001E-4</v>
      </c>
      <c r="K180" s="4">
        <v>0.99850000000000005</v>
      </c>
      <c r="L180" s="4">
        <v>0</v>
      </c>
      <c r="M180" s="2">
        <v>1.022680460229366E-6</v>
      </c>
      <c r="N180" s="2">
        <v>5.1134023011468298E-7</v>
      </c>
      <c r="O180" s="2">
        <v>1.0211464395390218E-3</v>
      </c>
      <c r="P180" s="4">
        <v>0</v>
      </c>
      <c r="Q180" s="4">
        <v>0</v>
      </c>
      <c r="R180" s="4">
        <v>0</v>
      </c>
      <c r="S180" s="3">
        <v>1.3934854346128012</v>
      </c>
      <c r="T180" s="3">
        <v>1.0485632973324048</v>
      </c>
      <c r="U180" s="3">
        <v>0.69674271730640058</v>
      </c>
      <c r="V180" s="3">
        <v>1.3913952064608823</v>
      </c>
      <c r="W180" s="3">
        <v>1.3913952064608823</v>
      </c>
    </row>
    <row r="181" spans="1:23" x14ac:dyDescent="0.2">
      <c r="A181" s="4">
        <v>900</v>
      </c>
      <c r="B181" s="4">
        <v>1173.1500000000001</v>
      </c>
      <c r="C181" s="1">
        <v>1.2665625</v>
      </c>
      <c r="D181" s="4">
        <v>0.05</v>
      </c>
      <c r="E181" s="1">
        <v>3.7699111843077522</v>
      </c>
      <c r="F181" s="2">
        <v>7.5398223686155033E-5</v>
      </c>
      <c r="G181" s="2">
        <v>9.7909351652100077E-4</v>
      </c>
      <c r="H181" s="4">
        <v>0</v>
      </c>
      <c r="I181" s="4">
        <v>1E-3</v>
      </c>
      <c r="J181" s="4">
        <v>5.0000000000000001E-4</v>
      </c>
      <c r="K181" s="4">
        <v>0.99850000000000005</v>
      </c>
      <c r="L181" s="4">
        <v>0</v>
      </c>
      <c r="M181" s="2">
        <v>9.7909351652100071E-7</v>
      </c>
      <c r="N181" s="2">
        <v>4.8954675826050036E-7</v>
      </c>
      <c r="O181" s="2">
        <v>9.7762487624621932E-4</v>
      </c>
      <c r="P181" s="4">
        <v>0</v>
      </c>
      <c r="Q181" s="4">
        <v>0</v>
      </c>
      <c r="R181" s="4">
        <v>0</v>
      </c>
      <c r="S181" s="3">
        <v>1.3340946732177192</v>
      </c>
      <c r="T181" s="3">
        <v>1.003873219450957</v>
      </c>
      <c r="U181" s="3">
        <v>0.66704733660885962</v>
      </c>
      <c r="V181" s="3">
        <v>1.3320935312078928</v>
      </c>
      <c r="W181" s="3">
        <v>1.3320935312078928</v>
      </c>
    </row>
    <row r="182" spans="1:23" x14ac:dyDescent="0.2">
      <c r="A182" s="4">
        <v>950</v>
      </c>
      <c r="B182" s="4">
        <v>1223.1500000000001</v>
      </c>
      <c r="C182" s="1">
        <v>1.2665625</v>
      </c>
      <c r="D182" s="4">
        <v>0.05</v>
      </c>
      <c r="E182" s="1">
        <v>3.7699111843077522</v>
      </c>
      <c r="F182" s="2">
        <v>7.5398223686155033E-5</v>
      </c>
      <c r="G182" s="2">
        <v>9.3907007227781727E-4</v>
      </c>
      <c r="H182" s="4">
        <v>0</v>
      </c>
      <c r="I182" s="4">
        <v>1E-3</v>
      </c>
      <c r="J182" s="4">
        <v>5.0000000000000001E-4</v>
      </c>
      <c r="K182" s="4">
        <v>0.99850000000000005</v>
      </c>
      <c r="L182" s="4">
        <v>0</v>
      </c>
      <c r="M182" s="2">
        <v>9.3907007227781728E-7</v>
      </c>
      <c r="N182" s="2">
        <v>4.6953503613890864E-7</v>
      </c>
      <c r="O182" s="2">
        <v>9.3766146716940061E-4</v>
      </c>
      <c r="P182" s="4">
        <v>0</v>
      </c>
      <c r="Q182" s="4">
        <v>0</v>
      </c>
      <c r="R182" s="4">
        <v>0</v>
      </c>
      <c r="S182" s="3">
        <v>1.2795594701266138</v>
      </c>
      <c r="T182" s="3">
        <v>0.96283682900616485</v>
      </c>
      <c r="U182" s="3">
        <v>0.63977973506330688</v>
      </c>
      <c r="V182" s="3">
        <v>1.2776401309214238</v>
      </c>
      <c r="W182" s="3">
        <v>1.2776401309214238</v>
      </c>
    </row>
    <row r="183" spans="1:23" x14ac:dyDescent="0.2">
      <c r="A183" s="4">
        <v>1000</v>
      </c>
      <c r="B183" s="4">
        <v>1273.1500000000001</v>
      </c>
      <c r="C183" s="1">
        <v>1.2665625</v>
      </c>
      <c r="D183" s="4">
        <v>0.05</v>
      </c>
      <c r="E183" s="1">
        <v>3.7699111843077522</v>
      </c>
      <c r="F183" s="2">
        <v>7.5398223686155033E-5</v>
      </c>
      <c r="G183" s="2">
        <v>9.0219028308259998E-4</v>
      </c>
      <c r="H183" s="4">
        <v>0</v>
      </c>
      <c r="I183" s="4">
        <v>1E-3</v>
      </c>
      <c r="J183" s="4">
        <v>5.0000000000000001E-4</v>
      </c>
      <c r="K183" s="4">
        <v>0.99850000000000005</v>
      </c>
      <c r="L183" s="4">
        <v>0</v>
      </c>
      <c r="M183" s="2">
        <v>9.0219028308260003E-7</v>
      </c>
      <c r="N183" s="2">
        <v>4.5109514154130002E-7</v>
      </c>
      <c r="O183" s="2">
        <v>9.0083699765797611E-4</v>
      </c>
      <c r="P183" s="4">
        <v>0</v>
      </c>
      <c r="Q183" s="4">
        <v>0</v>
      </c>
      <c r="R183" s="4">
        <v>0</v>
      </c>
      <c r="S183" s="3">
        <v>1.2293077531205023</v>
      </c>
      <c r="T183" s="3">
        <v>0.92502365581344725</v>
      </c>
      <c r="U183" s="3">
        <v>0.61465387656025117</v>
      </c>
      <c r="V183" s="3">
        <v>1.2274637914908215</v>
      </c>
      <c r="W183" s="3">
        <v>1.2274637914908215</v>
      </c>
    </row>
    <row r="184" spans="1:23" x14ac:dyDescent="0.2">
      <c r="A184" s="4">
        <v>1050</v>
      </c>
      <c r="B184" s="4">
        <v>1323.15</v>
      </c>
      <c r="C184" s="1">
        <v>1.2665625</v>
      </c>
      <c r="D184" s="4">
        <v>0.05</v>
      </c>
      <c r="E184" s="1">
        <v>3.7699111843077522</v>
      </c>
      <c r="F184" s="2">
        <v>7.5398223686155033E-5</v>
      </c>
      <c r="G184" s="2">
        <v>8.6809776586676656E-4</v>
      </c>
      <c r="H184" s="4">
        <v>0</v>
      </c>
      <c r="I184" s="4">
        <v>1E-3</v>
      </c>
      <c r="J184" s="4">
        <v>5.0000000000000001E-4</v>
      </c>
      <c r="K184" s="4">
        <v>0.99850000000000005</v>
      </c>
      <c r="L184" s="4">
        <v>0</v>
      </c>
      <c r="M184" s="2">
        <v>8.6809776586676663E-7</v>
      </c>
      <c r="N184" s="2">
        <v>4.3404888293338332E-7</v>
      </c>
      <c r="O184" s="2">
        <v>8.6679561921796646E-4</v>
      </c>
      <c r="P184" s="4">
        <v>0</v>
      </c>
      <c r="Q184" s="4">
        <v>0</v>
      </c>
      <c r="R184" s="4">
        <v>0</v>
      </c>
      <c r="S184" s="3">
        <v>1.1828539212374767</v>
      </c>
      <c r="T184" s="3">
        <v>0.89006829716879432</v>
      </c>
      <c r="U184" s="3">
        <v>0.59142696061873834</v>
      </c>
      <c r="V184" s="3">
        <v>1.1810796403556207</v>
      </c>
      <c r="W184" s="3">
        <v>1.1810796403556207</v>
      </c>
    </row>
    <row r="185" spans="1:23" x14ac:dyDescent="0.2">
      <c r="A185" s="4">
        <v>1100</v>
      </c>
      <c r="B185" s="4">
        <v>1373.15</v>
      </c>
      <c r="C185" s="1">
        <v>1.2665625</v>
      </c>
      <c r="D185" s="4">
        <v>0.05</v>
      </c>
      <c r="E185" s="1">
        <v>3.7699111843077522</v>
      </c>
      <c r="F185" s="2">
        <v>7.5398223686155033E-5</v>
      </c>
      <c r="G185" s="2">
        <v>8.3648804493799812E-4</v>
      </c>
      <c r="H185" s="4">
        <v>0</v>
      </c>
      <c r="I185" s="4">
        <v>1E-3</v>
      </c>
      <c r="J185" s="4">
        <v>5.0000000000000001E-4</v>
      </c>
      <c r="K185" s="4">
        <v>0.99850000000000005</v>
      </c>
      <c r="L185" s="4">
        <v>0</v>
      </c>
      <c r="M185" s="2">
        <v>8.3648804493799814E-7</v>
      </c>
      <c r="N185" s="2">
        <v>4.1824402246899907E-7</v>
      </c>
      <c r="O185" s="2">
        <v>8.352333128705912E-4</v>
      </c>
      <c r="P185" s="4">
        <v>0</v>
      </c>
      <c r="Q185" s="4">
        <v>0</v>
      </c>
      <c r="R185" s="4">
        <v>0</v>
      </c>
      <c r="S185" s="3">
        <v>1.1397831015441631</v>
      </c>
      <c r="T185" s="3">
        <v>0.85765857145897417</v>
      </c>
      <c r="U185" s="3">
        <v>0.56989155077208153</v>
      </c>
      <c r="V185" s="3">
        <v>1.1380734268918469</v>
      </c>
      <c r="W185" s="3">
        <v>1.1380734268918469</v>
      </c>
    </row>
    <row r="186" spans="1:23" x14ac:dyDescent="0.2">
      <c r="A186" s="4">
        <v>1150</v>
      </c>
      <c r="B186" s="4">
        <v>1423.15</v>
      </c>
      <c r="C186" s="1">
        <v>1.2665625</v>
      </c>
      <c r="D186" s="4">
        <v>0.05</v>
      </c>
      <c r="E186" s="1">
        <v>3.7699111843077522</v>
      </c>
      <c r="F186" s="2">
        <v>7.5398223686155033E-5</v>
      </c>
      <c r="G186" s="2">
        <v>8.0709943358508388E-4</v>
      </c>
      <c r="H186" s="4">
        <v>0</v>
      </c>
      <c r="I186" s="4">
        <v>1E-3</v>
      </c>
      <c r="J186" s="4">
        <v>5.0000000000000001E-4</v>
      </c>
      <c r="K186" s="4">
        <v>0.99850000000000005</v>
      </c>
      <c r="L186" s="4">
        <v>0</v>
      </c>
      <c r="M186" s="2">
        <v>8.0709943358508391E-7</v>
      </c>
      <c r="N186" s="2">
        <v>4.0354971679254195E-7</v>
      </c>
      <c r="O186" s="2">
        <v>8.0588878443470626E-4</v>
      </c>
      <c r="P186" s="4">
        <v>0</v>
      </c>
      <c r="Q186" s="4">
        <v>0</v>
      </c>
      <c r="R186" s="4">
        <v>0</v>
      </c>
      <c r="S186" s="3">
        <v>1.0997387245795365</v>
      </c>
      <c r="T186" s="3">
        <v>0.82752616899054232</v>
      </c>
      <c r="U186" s="3">
        <v>0.54986936228976824</v>
      </c>
      <c r="V186" s="3">
        <v>1.0980891164926672</v>
      </c>
      <c r="W186" s="3">
        <v>1.0980891164926672</v>
      </c>
    </row>
    <row r="187" spans="1:23" x14ac:dyDescent="0.2">
      <c r="A187" s="4">
        <v>1200</v>
      </c>
      <c r="B187" s="4">
        <v>1473.15</v>
      </c>
      <c r="C187" s="1">
        <v>1.2665625</v>
      </c>
      <c r="D187" s="4">
        <v>0.05</v>
      </c>
      <c r="E187" s="1">
        <v>3.7699111843077522</v>
      </c>
      <c r="F187" s="2">
        <v>7.5398223686155033E-5</v>
      </c>
      <c r="G187" s="2">
        <v>7.7970577260062606E-4</v>
      </c>
      <c r="H187" s="4">
        <v>0</v>
      </c>
      <c r="I187" s="4">
        <v>1E-3</v>
      </c>
      <c r="J187" s="4">
        <v>5.0000000000000001E-4</v>
      </c>
      <c r="K187" s="4">
        <v>0.99850000000000005</v>
      </c>
      <c r="L187" s="4">
        <v>0</v>
      </c>
      <c r="M187" s="2">
        <v>7.7970577260062609E-7</v>
      </c>
      <c r="N187" s="2">
        <v>3.8985288630031304E-7</v>
      </c>
      <c r="O187" s="2">
        <v>7.7853621394172515E-4</v>
      </c>
      <c r="P187" s="4">
        <v>0</v>
      </c>
      <c r="Q187" s="4">
        <v>0</v>
      </c>
      <c r="R187" s="4">
        <v>0</v>
      </c>
      <c r="S187" s="3">
        <v>1.0624126300005892</v>
      </c>
      <c r="T187" s="3">
        <v>0.79943920673311653</v>
      </c>
      <c r="U187" s="3">
        <v>0.53120631500029458</v>
      </c>
      <c r="V187" s="3">
        <v>1.0608190110555882</v>
      </c>
      <c r="W187" s="3">
        <v>1.0608190110555882</v>
      </c>
    </row>
    <row r="188" spans="1:23" x14ac:dyDescent="0.2">
      <c r="A188" s="4">
        <v>1250</v>
      </c>
      <c r="B188" s="4">
        <v>1523.15</v>
      </c>
      <c r="C188" s="1">
        <v>1.2665625</v>
      </c>
      <c r="D188" s="4">
        <v>0.05</v>
      </c>
      <c r="E188" s="1">
        <v>3.7699111843077522</v>
      </c>
      <c r="F188" s="2">
        <v>7.5398223686155033E-5</v>
      </c>
      <c r="G188" s="2">
        <v>7.541105990261052E-4</v>
      </c>
      <c r="H188" s="4">
        <v>0</v>
      </c>
      <c r="I188" s="4">
        <v>1E-3</v>
      </c>
      <c r="J188" s="4">
        <v>5.0000000000000001E-4</v>
      </c>
      <c r="K188" s="4">
        <v>0.99850000000000005</v>
      </c>
      <c r="L188" s="4">
        <v>0</v>
      </c>
      <c r="M188" s="2">
        <v>7.5411059902610526E-7</v>
      </c>
      <c r="N188" s="2">
        <v>3.7705529951305263E-7</v>
      </c>
      <c r="O188" s="2">
        <v>7.5297943312756612E-4</v>
      </c>
      <c r="P188" s="4">
        <v>0</v>
      </c>
      <c r="Q188" s="4">
        <v>0</v>
      </c>
      <c r="R188" s="4">
        <v>0</v>
      </c>
      <c r="S188" s="3">
        <v>1.0275371210224651</v>
      </c>
      <c r="T188" s="3">
        <v>0.77319624948225096</v>
      </c>
      <c r="U188" s="3">
        <v>0.51376856051123254</v>
      </c>
      <c r="V188" s="3">
        <v>1.0259958153409314</v>
      </c>
      <c r="W188" s="3">
        <v>1.0259958153409314</v>
      </c>
    </row>
    <row r="189" spans="1:23" x14ac:dyDescent="0.2">
      <c r="A189" s="4">
        <v>1300</v>
      </c>
      <c r="B189" s="4">
        <v>1573.15</v>
      </c>
      <c r="C189" s="1">
        <v>1.2665625</v>
      </c>
      <c r="D189" s="4">
        <v>0.05</v>
      </c>
      <c r="E189" s="1">
        <v>3.7699111843077522</v>
      </c>
      <c r="F189" s="2">
        <v>7.5398223686155033E-5</v>
      </c>
      <c r="G189" s="2">
        <v>7.3014242691835627E-4</v>
      </c>
      <c r="H189" s="4">
        <v>0</v>
      </c>
      <c r="I189" s="4">
        <v>1E-3</v>
      </c>
      <c r="J189" s="4">
        <v>5.0000000000000001E-4</v>
      </c>
      <c r="K189" s="4">
        <v>0.99850000000000005</v>
      </c>
      <c r="L189" s="4">
        <v>0</v>
      </c>
      <c r="M189" s="2">
        <v>7.3014242691835626E-7</v>
      </c>
      <c r="N189" s="2">
        <v>3.6507121345917813E-7</v>
      </c>
      <c r="O189" s="2">
        <v>7.2904721327797875E-4</v>
      </c>
      <c r="P189" s="4">
        <v>0</v>
      </c>
      <c r="Q189" s="4">
        <v>0</v>
      </c>
      <c r="R189" s="4">
        <v>0</v>
      </c>
      <c r="S189" s="3">
        <v>0.99487853407835714</v>
      </c>
      <c r="T189" s="3">
        <v>0.74862147118767475</v>
      </c>
      <c r="U189" s="3">
        <v>0.49743926703917857</v>
      </c>
      <c r="V189" s="3">
        <v>0.99338621627723955</v>
      </c>
      <c r="W189" s="3">
        <v>0.99338621627723955</v>
      </c>
    </row>
    <row r="190" spans="1:23" x14ac:dyDescent="0.2">
      <c r="A190" s="4">
        <v>1350</v>
      </c>
      <c r="B190" s="4">
        <v>1623.15</v>
      </c>
      <c r="C190" s="1">
        <v>1.2665625</v>
      </c>
      <c r="D190" s="4">
        <v>0.05</v>
      </c>
      <c r="E190" s="1">
        <v>3.7699111843077522</v>
      </c>
      <c r="F190" s="2">
        <v>7.5398223686155033E-5</v>
      </c>
      <c r="G190" s="2">
        <v>7.0765090035216228E-4</v>
      </c>
      <c r="H190" s="4">
        <v>0</v>
      </c>
      <c r="I190" s="4">
        <v>1E-3</v>
      </c>
      <c r="J190" s="4">
        <v>5.0000000000000001E-4</v>
      </c>
      <c r="K190" s="4">
        <v>0.99850000000000005</v>
      </c>
      <c r="L190" s="4">
        <v>0</v>
      </c>
      <c r="M190" s="2">
        <v>7.0765090035216231E-7</v>
      </c>
      <c r="N190" s="2">
        <v>3.5382545017608115E-7</v>
      </c>
      <c r="O190" s="2">
        <v>7.0658942400163402E-4</v>
      </c>
      <c r="P190" s="4">
        <v>0</v>
      </c>
      <c r="Q190" s="4">
        <v>0</v>
      </c>
      <c r="R190" s="4">
        <v>0</v>
      </c>
      <c r="S190" s="3">
        <v>0.96423199697216366</v>
      </c>
      <c r="T190" s="3">
        <v>0.72556071059291516</v>
      </c>
      <c r="U190" s="3">
        <v>0.48211599848608183</v>
      </c>
      <c r="V190" s="3">
        <v>0.96278564897670527</v>
      </c>
      <c r="W190" s="3">
        <v>0.96278564897670527</v>
      </c>
    </row>
    <row r="191" spans="1:23" x14ac:dyDescent="0.2">
      <c r="A191" s="4">
        <v>1400</v>
      </c>
      <c r="B191" s="4">
        <v>1673.15</v>
      </c>
      <c r="C191" s="1">
        <v>1.2665625</v>
      </c>
      <c r="D191" s="4">
        <v>0.05</v>
      </c>
      <c r="E191" s="1">
        <v>3.7699111843077522</v>
      </c>
      <c r="F191" s="2">
        <v>7.5398223686155033E-5</v>
      </c>
      <c r="G191" s="2">
        <v>6.8650363619915259E-4</v>
      </c>
      <c r="H191" s="4">
        <v>0</v>
      </c>
      <c r="I191" s="4">
        <v>1E-3</v>
      </c>
      <c r="J191" s="4">
        <v>5.0000000000000001E-4</v>
      </c>
      <c r="K191" s="4">
        <v>0.99850000000000005</v>
      </c>
      <c r="L191" s="4">
        <v>0</v>
      </c>
      <c r="M191" s="2">
        <v>6.8650363619915255E-7</v>
      </c>
      <c r="N191" s="2">
        <v>3.4325181809957628E-7</v>
      </c>
      <c r="O191" s="2">
        <v>6.8547388074485392E-4</v>
      </c>
      <c r="P191" s="4">
        <v>0</v>
      </c>
      <c r="Q191" s="4">
        <v>0</v>
      </c>
      <c r="R191" s="4">
        <v>0</v>
      </c>
      <c r="S191" s="3">
        <v>0.93541712690755008</v>
      </c>
      <c r="T191" s="3">
        <v>0.70387823410865147</v>
      </c>
      <c r="U191" s="3">
        <v>0.46770856345377504</v>
      </c>
      <c r="V191" s="3">
        <v>0.93401400121718881</v>
      </c>
      <c r="W191" s="3">
        <v>0.93401400121718881</v>
      </c>
    </row>
    <row r="192" spans="1:23" x14ac:dyDescent="0.2">
      <c r="A192" s="4">
        <v>1450</v>
      </c>
      <c r="B192" s="4">
        <v>1723.15</v>
      </c>
      <c r="C192" s="1">
        <v>1.2665625</v>
      </c>
      <c r="D192" s="4">
        <v>0.05</v>
      </c>
      <c r="E192" s="1">
        <v>3.7699111843077522</v>
      </c>
      <c r="F192" s="2">
        <v>7.5398223686155033E-5</v>
      </c>
      <c r="G192" s="2">
        <v>6.6658361657813436E-4</v>
      </c>
      <c r="H192" s="4">
        <v>0</v>
      </c>
      <c r="I192" s="4">
        <v>1E-3</v>
      </c>
      <c r="J192" s="4">
        <v>5.0000000000000001E-4</v>
      </c>
      <c r="K192" s="4">
        <v>0.99850000000000005</v>
      </c>
      <c r="L192" s="4">
        <v>0</v>
      </c>
      <c r="M192" s="2">
        <v>6.6658361657813436E-7</v>
      </c>
      <c r="N192" s="2">
        <v>3.3329180828906718E-7</v>
      </c>
      <c r="O192" s="2">
        <v>6.655837411532672E-4</v>
      </c>
      <c r="P192" s="4">
        <v>0</v>
      </c>
      <c r="Q192" s="4">
        <v>0</v>
      </c>
      <c r="R192" s="4">
        <v>0</v>
      </c>
      <c r="S192" s="3">
        <v>0.90827447748911438</v>
      </c>
      <c r="T192" s="3">
        <v>0.68345406226903649</v>
      </c>
      <c r="U192" s="3">
        <v>0.45413723874455719</v>
      </c>
      <c r="V192" s="3">
        <v>0.90691206577288086</v>
      </c>
      <c r="W192" s="3">
        <v>0.90691206577288086</v>
      </c>
    </row>
    <row r="193" spans="1:23" x14ac:dyDescent="0.2">
      <c r="A193" s="4">
        <v>1500</v>
      </c>
      <c r="B193" s="4">
        <v>1773.15</v>
      </c>
      <c r="C193" s="1">
        <v>1.2665625</v>
      </c>
      <c r="D193" s="4">
        <v>0.05</v>
      </c>
      <c r="E193" s="1">
        <v>3.7699111843077522</v>
      </c>
      <c r="F193" s="2">
        <v>7.5398223686155033E-5</v>
      </c>
      <c r="G193" s="2">
        <v>6.4778702247785707E-4</v>
      </c>
      <c r="H193" s="4">
        <v>0</v>
      </c>
      <c r="I193" s="4">
        <v>1E-3</v>
      </c>
      <c r="J193" s="4">
        <v>5.0000000000000001E-4</v>
      </c>
      <c r="K193" s="4">
        <v>0.99850000000000005</v>
      </c>
      <c r="L193" s="4">
        <v>0</v>
      </c>
      <c r="M193" s="2">
        <v>6.4778702247785713E-7</v>
      </c>
      <c r="N193" s="2">
        <v>3.2389351123892857E-7</v>
      </c>
      <c r="O193" s="2">
        <v>6.4681534194414034E-4</v>
      </c>
      <c r="P193" s="4">
        <v>0</v>
      </c>
      <c r="Q193" s="4">
        <v>0</v>
      </c>
      <c r="R193" s="4">
        <v>0</v>
      </c>
      <c r="S193" s="3">
        <v>0.88266258685693133</v>
      </c>
      <c r="T193" s="3">
        <v>0.66418174852600775</v>
      </c>
      <c r="U193" s="3">
        <v>0.44133129342846567</v>
      </c>
      <c r="V193" s="3">
        <v>0.88133859297664596</v>
      </c>
      <c r="W193" s="3">
        <v>0.88133859297664596</v>
      </c>
    </row>
  </sheetData>
  <mergeCells count="8">
    <mergeCell ref="A141:G141"/>
    <mergeCell ref="A168:G168"/>
    <mergeCell ref="A7:G7"/>
    <mergeCell ref="A1:G1"/>
    <mergeCell ref="A35:G35"/>
    <mergeCell ref="A60:G60"/>
    <mergeCell ref="A85:G85"/>
    <mergeCell ref="A114:G1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8"/>
  <sheetViews>
    <sheetView workbookViewId="0">
      <selection activeCell="K1" sqref="K1"/>
    </sheetView>
  </sheetViews>
  <sheetFormatPr baseColWidth="10" defaultRowHeight="15" x14ac:dyDescent="0.2"/>
  <cols>
    <col min="2" max="5" width="11.5" style="4"/>
  </cols>
  <sheetData>
    <row r="1" spans="1:24" x14ac:dyDescent="0.2">
      <c r="A1" s="22" t="s">
        <v>58</v>
      </c>
      <c r="B1" s="22"/>
      <c r="C1" s="22"/>
      <c r="D1" s="22"/>
      <c r="E1" s="22"/>
      <c r="F1" s="22"/>
      <c r="G1" s="22"/>
      <c r="H1" s="6"/>
      <c r="I1" s="6"/>
    </row>
    <row r="2" spans="1:24" x14ac:dyDescent="0.2">
      <c r="A2" s="23" t="s">
        <v>33</v>
      </c>
      <c r="B2" s="23"/>
      <c r="C2" s="23"/>
      <c r="D2" s="23"/>
      <c r="E2" s="23"/>
      <c r="F2" s="23"/>
      <c r="G2" s="23"/>
    </row>
    <row r="4" spans="1:24" x14ac:dyDescent="0.2">
      <c r="B4" s="4">
        <v>600</v>
      </c>
      <c r="C4" s="4">
        <v>650</v>
      </c>
      <c r="D4" s="4">
        <v>700</v>
      </c>
      <c r="E4" s="4">
        <v>750</v>
      </c>
      <c r="F4" s="4">
        <v>800</v>
      </c>
      <c r="G4" s="4">
        <v>850</v>
      </c>
      <c r="H4" s="4">
        <v>900</v>
      </c>
      <c r="I4" s="4">
        <v>950</v>
      </c>
      <c r="J4" s="4">
        <v>1000</v>
      </c>
      <c r="K4" s="4">
        <v>1050</v>
      </c>
      <c r="L4" s="4">
        <v>1100</v>
      </c>
      <c r="M4" s="4">
        <v>1150</v>
      </c>
      <c r="N4" s="4">
        <v>1200</v>
      </c>
      <c r="O4" s="4">
        <v>1250</v>
      </c>
      <c r="P4" s="4">
        <v>1300</v>
      </c>
      <c r="Q4" s="4">
        <v>1350</v>
      </c>
      <c r="R4" s="4">
        <v>1400</v>
      </c>
      <c r="S4" s="4">
        <v>1450</v>
      </c>
      <c r="T4" s="4">
        <v>1500</v>
      </c>
      <c r="U4" s="4">
        <v>1550</v>
      </c>
      <c r="V4" s="4">
        <v>1600</v>
      </c>
      <c r="W4" s="4">
        <v>1650</v>
      </c>
      <c r="X4" s="4">
        <v>1700</v>
      </c>
    </row>
    <row r="5" spans="1:24" x14ac:dyDescent="0.2">
      <c r="A5" s="4" t="s">
        <v>34</v>
      </c>
      <c r="B5" s="4" t="s">
        <v>35</v>
      </c>
      <c r="C5" s="4" t="s">
        <v>35</v>
      </c>
      <c r="D5" s="4" t="s">
        <v>35</v>
      </c>
      <c r="E5" s="4" t="s">
        <v>35</v>
      </c>
      <c r="F5" s="4" t="s">
        <v>35</v>
      </c>
      <c r="G5" s="4" t="s">
        <v>35</v>
      </c>
      <c r="H5" s="4" t="s">
        <v>35</v>
      </c>
      <c r="I5" s="4" t="s">
        <v>35</v>
      </c>
      <c r="J5" s="4" t="s">
        <v>35</v>
      </c>
      <c r="K5" s="4" t="s">
        <v>35</v>
      </c>
      <c r="L5" s="4" t="s">
        <v>35</v>
      </c>
      <c r="M5" s="4" t="s">
        <v>35</v>
      </c>
      <c r="N5" s="4" t="s">
        <v>35</v>
      </c>
      <c r="O5" s="4" t="s">
        <v>35</v>
      </c>
      <c r="P5" s="4" t="s">
        <v>35</v>
      </c>
      <c r="Q5" s="4" t="s">
        <v>35</v>
      </c>
      <c r="R5" s="4" t="s">
        <v>35</v>
      </c>
      <c r="S5" s="4" t="s">
        <v>35</v>
      </c>
      <c r="T5" s="4" t="s">
        <v>35</v>
      </c>
      <c r="U5" s="4" t="s">
        <v>35</v>
      </c>
      <c r="V5" s="4" t="s">
        <v>35</v>
      </c>
      <c r="W5" s="4" t="s">
        <v>35</v>
      </c>
      <c r="X5" s="4" t="s">
        <v>35</v>
      </c>
    </row>
    <row r="6" spans="1:24" x14ac:dyDescent="0.2">
      <c r="A6" s="4">
        <v>0</v>
      </c>
      <c r="B6" s="4">
        <v>25</v>
      </c>
      <c r="C6" s="4">
        <v>25</v>
      </c>
      <c r="D6" s="4">
        <v>25</v>
      </c>
      <c r="E6" s="4">
        <v>25</v>
      </c>
      <c r="F6" s="4">
        <v>25</v>
      </c>
      <c r="G6" s="4">
        <v>25</v>
      </c>
      <c r="H6" s="4">
        <v>25</v>
      </c>
      <c r="I6" s="4">
        <v>25</v>
      </c>
      <c r="J6" s="5">
        <v>25</v>
      </c>
      <c r="K6" s="5">
        <v>25</v>
      </c>
      <c r="L6" s="5">
        <v>25</v>
      </c>
      <c r="M6" s="5">
        <v>40</v>
      </c>
      <c r="N6" s="5">
        <v>55</v>
      </c>
      <c r="O6" s="5">
        <v>60</v>
      </c>
      <c r="P6" s="5">
        <v>65</v>
      </c>
      <c r="Q6" s="5">
        <v>70</v>
      </c>
      <c r="R6" s="5">
        <v>75</v>
      </c>
      <c r="S6" s="5">
        <v>87</v>
      </c>
      <c r="T6" s="5">
        <v>99</v>
      </c>
      <c r="U6" s="5">
        <v>123</v>
      </c>
      <c r="V6" s="5">
        <v>148</v>
      </c>
      <c r="W6" s="5">
        <v>195</v>
      </c>
      <c r="X6" s="5">
        <v>241</v>
      </c>
    </row>
    <row r="7" spans="1:24" x14ac:dyDescent="0.2">
      <c r="A7" s="4">
        <v>5</v>
      </c>
      <c r="B7" s="4">
        <v>25</v>
      </c>
      <c r="C7" s="4">
        <v>25</v>
      </c>
      <c r="D7" s="4">
        <v>25</v>
      </c>
      <c r="E7" s="4">
        <v>25</v>
      </c>
      <c r="F7" s="4">
        <v>25</v>
      </c>
      <c r="G7" s="4">
        <v>25</v>
      </c>
      <c r="H7" s="4">
        <v>25</v>
      </c>
      <c r="I7" s="4">
        <v>25</v>
      </c>
      <c r="J7" s="5">
        <v>25</v>
      </c>
      <c r="K7" s="5">
        <v>25</v>
      </c>
      <c r="L7" s="5">
        <v>26</v>
      </c>
      <c r="M7" s="5">
        <v>40</v>
      </c>
      <c r="N7" s="5">
        <v>54</v>
      </c>
      <c r="O7" s="5">
        <v>68</v>
      </c>
      <c r="P7" s="5">
        <v>82</v>
      </c>
      <c r="Q7" s="5">
        <v>96</v>
      </c>
      <c r="R7" s="5">
        <v>110</v>
      </c>
      <c r="S7" s="5">
        <v>111</v>
      </c>
      <c r="T7" s="5">
        <v>111</v>
      </c>
      <c r="U7" s="5">
        <v>139</v>
      </c>
      <c r="V7" s="5">
        <v>166</v>
      </c>
      <c r="W7" s="5">
        <v>222</v>
      </c>
      <c r="X7" s="5">
        <v>277</v>
      </c>
    </row>
    <row r="8" spans="1:24" x14ac:dyDescent="0.2">
      <c r="A8" s="4">
        <v>10</v>
      </c>
      <c r="B8" s="4">
        <v>25</v>
      </c>
      <c r="C8" s="4">
        <v>25</v>
      </c>
      <c r="D8" s="4">
        <v>25</v>
      </c>
      <c r="E8" s="4">
        <v>25</v>
      </c>
      <c r="F8" s="4">
        <v>25</v>
      </c>
      <c r="G8" s="4">
        <v>25</v>
      </c>
      <c r="H8" s="4">
        <v>25</v>
      </c>
      <c r="I8" s="4">
        <v>25</v>
      </c>
      <c r="J8" s="5">
        <v>25</v>
      </c>
      <c r="K8" s="5">
        <v>25</v>
      </c>
      <c r="L8" s="5">
        <v>60</v>
      </c>
      <c r="M8" s="5">
        <v>80</v>
      </c>
      <c r="N8" s="5">
        <v>68</v>
      </c>
      <c r="O8" s="5">
        <v>106</v>
      </c>
      <c r="P8" s="5">
        <v>144</v>
      </c>
      <c r="Q8" s="5">
        <v>182</v>
      </c>
      <c r="R8" s="5">
        <v>220</v>
      </c>
      <c r="S8" s="5">
        <v>221</v>
      </c>
      <c r="T8" s="5">
        <v>222</v>
      </c>
      <c r="U8" s="5">
        <v>266</v>
      </c>
      <c r="V8" s="5">
        <v>309</v>
      </c>
      <c r="W8" s="5">
        <v>378</v>
      </c>
      <c r="X8" s="5">
        <v>447</v>
      </c>
    </row>
    <row r="9" spans="1:24" x14ac:dyDescent="0.2">
      <c r="A9" s="4">
        <v>15</v>
      </c>
      <c r="B9" s="4">
        <v>25</v>
      </c>
      <c r="C9" s="4">
        <v>25</v>
      </c>
      <c r="D9" s="4">
        <v>25</v>
      </c>
      <c r="E9" s="4">
        <v>25</v>
      </c>
      <c r="F9" s="4">
        <v>25</v>
      </c>
      <c r="G9" s="4">
        <v>25</v>
      </c>
      <c r="H9" s="4">
        <v>25</v>
      </c>
      <c r="I9" s="4">
        <v>25</v>
      </c>
      <c r="J9" s="5">
        <v>63</v>
      </c>
      <c r="K9" s="5">
        <v>91</v>
      </c>
      <c r="L9" s="5">
        <v>118</v>
      </c>
      <c r="M9" s="5">
        <v>146</v>
      </c>
      <c r="N9" s="5">
        <v>174</v>
      </c>
      <c r="O9" s="5">
        <v>201</v>
      </c>
      <c r="P9" s="5">
        <v>229</v>
      </c>
      <c r="Q9" s="5">
        <v>257</v>
      </c>
      <c r="R9" s="5">
        <v>284</v>
      </c>
      <c r="S9" s="5">
        <v>321</v>
      </c>
      <c r="T9" s="5">
        <v>357</v>
      </c>
      <c r="U9" s="5">
        <v>404</v>
      </c>
      <c r="V9" s="5">
        <v>451</v>
      </c>
      <c r="W9" s="5">
        <v>509</v>
      </c>
      <c r="X9" s="5">
        <v>566</v>
      </c>
    </row>
    <row r="10" spans="1:24" x14ac:dyDescent="0.2">
      <c r="A10" s="4">
        <v>20</v>
      </c>
      <c r="B10" s="4">
        <v>25</v>
      </c>
      <c r="C10" s="4">
        <v>25</v>
      </c>
      <c r="D10" s="4">
        <v>25</v>
      </c>
      <c r="E10" s="4">
        <v>25</v>
      </c>
      <c r="F10" s="4">
        <v>25</v>
      </c>
      <c r="G10" s="4">
        <v>25</v>
      </c>
      <c r="H10" s="4">
        <v>25</v>
      </c>
      <c r="I10" s="4">
        <v>56</v>
      </c>
      <c r="J10" s="5">
        <v>109</v>
      </c>
      <c r="K10" s="5">
        <v>163</v>
      </c>
      <c r="L10" s="5">
        <v>216</v>
      </c>
      <c r="M10" s="5">
        <v>269</v>
      </c>
      <c r="N10" s="5">
        <v>322</v>
      </c>
      <c r="O10" s="5">
        <v>375</v>
      </c>
      <c r="P10" s="5">
        <v>428</v>
      </c>
      <c r="Q10" s="5">
        <v>481</v>
      </c>
      <c r="R10" s="5">
        <v>534</v>
      </c>
      <c r="S10" s="5">
        <v>555</v>
      </c>
      <c r="T10" s="5">
        <v>575</v>
      </c>
      <c r="U10" s="5">
        <v>632</v>
      </c>
      <c r="V10" s="5">
        <v>689</v>
      </c>
      <c r="W10" s="5">
        <v>766</v>
      </c>
      <c r="X10" s="5">
        <v>842</v>
      </c>
    </row>
    <row r="11" spans="1:24" x14ac:dyDescent="0.2">
      <c r="A11" s="4">
        <v>25</v>
      </c>
      <c r="B11" s="4">
        <v>25</v>
      </c>
      <c r="C11" s="4">
        <v>60</v>
      </c>
      <c r="D11" s="4">
        <v>108</v>
      </c>
      <c r="E11" s="4">
        <v>158</v>
      </c>
      <c r="F11" s="4">
        <v>206</v>
      </c>
      <c r="G11" s="4">
        <v>256</v>
      </c>
      <c r="H11" s="4">
        <v>306</v>
      </c>
      <c r="I11" s="4">
        <v>373</v>
      </c>
      <c r="J11" s="5">
        <v>440</v>
      </c>
      <c r="K11" s="5">
        <v>507</v>
      </c>
      <c r="L11" s="5">
        <v>574</v>
      </c>
      <c r="M11" s="5">
        <v>641</v>
      </c>
      <c r="N11" s="5">
        <v>708</v>
      </c>
      <c r="O11" s="5">
        <v>775</v>
      </c>
      <c r="P11" s="5">
        <v>842</v>
      </c>
      <c r="Q11" s="5">
        <v>909</v>
      </c>
      <c r="R11" s="5">
        <v>976</v>
      </c>
      <c r="S11" s="5">
        <v>1061</v>
      </c>
      <c r="T11" s="5">
        <v>1145</v>
      </c>
      <c r="U11" s="5">
        <v>1206</v>
      </c>
      <c r="V11" s="5">
        <v>1266</v>
      </c>
      <c r="W11" s="5">
        <v>1338</v>
      </c>
      <c r="X11" s="5">
        <v>1409</v>
      </c>
    </row>
    <row r="12" spans="1:24" x14ac:dyDescent="0.2">
      <c r="A12" s="4">
        <v>30</v>
      </c>
      <c r="B12" s="4">
        <v>200</v>
      </c>
      <c r="C12" s="4">
        <v>260</v>
      </c>
      <c r="D12" s="4">
        <v>320</v>
      </c>
      <c r="E12" s="4">
        <v>365</v>
      </c>
      <c r="F12" s="4">
        <v>409</v>
      </c>
      <c r="G12" s="4">
        <v>459</v>
      </c>
      <c r="H12" s="4">
        <v>509</v>
      </c>
      <c r="I12" s="4">
        <v>579</v>
      </c>
      <c r="J12" s="5">
        <v>649</v>
      </c>
      <c r="K12" s="5">
        <v>719</v>
      </c>
      <c r="L12" s="5">
        <v>789</v>
      </c>
      <c r="M12" s="5">
        <v>859</v>
      </c>
      <c r="N12" s="5">
        <v>929</v>
      </c>
      <c r="O12" s="5">
        <v>999</v>
      </c>
      <c r="P12" s="5">
        <v>1069</v>
      </c>
      <c r="Q12" s="5">
        <v>1139</v>
      </c>
      <c r="R12" s="5">
        <v>1209</v>
      </c>
      <c r="S12" s="5">
        <v>1281</v>
      </c>
      <c r="T12" s="5">
        <v>1352</v>
      </c>
      <c r="U12" s="5">
        <v>1411</v>
      </c>
      <c r="V12" s="5">
        <v>1469</v>
      </c>
      <c r="W12" s="5">
        <v>1527</v>
      </c>
      <c r="X12" s="5">
        <v>1584</v>
      </c>
    </row>
    <row r="13" spans="1:24" x14ac:dyDescent="0.2">
      <c r="A13" s="4">
        <v>34</v>
      </c>
      <c r="B13" s="4">
        <v>501</v>
      </c>
      <c r="C13" s="4">
        <v>561</v>
      </c>
      <c r="D13" s="4">
        <v>621</v>
      </c>
      <c r="E13" s="4">
        <v>672</v>
      </c>
      <c r="F13" s="4">
        <v>694</v>
      </c>
      <c r="G13" s="4">
        <v>744</v>
      </c>
      <c r="H13" s="5">
        <v>794</v>
      </c>
      <c r="I13" s="5">
        <v>849</v>
      </c>
      <c r="J13" s="5">
        <v>904</v>
      </c>
      <c r="K13" s="5">
        <v>959</v>
      </c>
      <c r="L13" s="5">
        <v>1014</v>
      </c>
      <c r="M13" s="5">
        <v>1069</v>
      </c>
      <c r="N13" s="5">
        <v>1125</v>
      </c>
      <c r="O13" s="5">
        <v>1180</v>
      </c>
      <c r="P13" s="5">
        <v>1174</v>
      </c>
      <c r="Q13" s="5">
        <v>1238</v>
      </c>
      <c r="R13" s="5">
        <v>1301</v>
      </c>
      <c r="S13" s="5">
        <v>1363</v>
      </c>
      <c r="T13" s="5">
        <v>1425</v>
      </c>
      <c r="U13" s="5">
        <v>1480</v>
      </c>
      <c r="V13" s="5">
        <v>1534</v>
      </c>
      <c r="W13" s="5">
        <v>1587</v>
      </c>
      <c r="X13" s="5">
        <v>1639</v>
      </c>
    </row>
    <row r="14" spans="1:24" x14ac:dyDescent="0.2">
      <c r="A14" s="4">
        <v>36</v>
      </c>
      <c r="B14" s="4">
        <v>532</v>
      </c>
      <c r="C14" s="4">
        <v>589</v>
      </c>
      <c r="D14" s="4">
        <v>645</v>
      </c>
      <c r="E14" s="4">
        <v>697</v>
      </c>
      <c r="F14" s="4">
        <v>729</v>
      </c>
      <c r="G14" s="4">
        <v>779</v>
      </c>
      <c r="H14" s="5">
        <v>829</v>
      </c>
      <c r="I14" s="5">
        <v>883</v>
      </c>
      <c r="J14" s="5">
        <v>937</v>
      </c>
      <c r="K14" s="5">
        <v>990</v>
      </c>
      <c r="L14" s="5">
        <v>1044</v>
      </c>
      <c r="M14" s="5">
        <v>1097</v>
      </c>
      <c r="N14" s="5">
        <v>1151</v>
      </c>
      <c r="O14" s="5">
        <v>1204</v>
      </c>
      <c r="P14" s="5">
        <v>1223</v>
      </c>
      <c r="Q14" s="5">
        <v>1284</v>
      </c>
      <c r="R14" s="5">
        <v>1344</v>
      </c>
      <c r="S14" s="5">
        <v>1403</v>
      </c>
      <c r="T14" s="5">
        <v>1461</v>
      </c>
      <c r="U14" s="5">
        <v>1516</v>
      </c>
      <c r="V14" s="5">
        <v>1570</v>
      </c>
      <c r="W14" s="5">
        <v>1620</v>
      </c>
      <c r="X14" s="5">
        <v>1669</v>
      </c>
    </row>
    <row r="15" spans="1:24" x14ac:dyDescent="0.2">
      <c r="A15" s="4">
        <v>38</v>
      </c>
      <c r="B15" s="4">
        <v>551</v>
      </c>
      <c r="C15" s="4">
        <v>607</v>
      </c>
      <c r="D15" s="4">
        <v>663</v>
      </c>
      <c r="E15" s="4">
        <v>714</v>
      </c>
      <c r="F15" s="4">
        <v>750</v>
      </c>
      <c r="G15" s="4">
        <v>800</v>
      </c>
      <c r="H15" s="5">
        <v>850</v>
      </c>
      <c r="I15" s="5">
        <v>903</v>
      </c>
      <c r="J15" s="5">
        <v>955</v>
      </c>
      <c r="K15" s="5">
        <v>1008</v>
      </c>
      <c r="L15" s="5">
        <v>1061</v>
      </c>
      <c r="M15" s="5">
        <v>1113</v>
      </c>
      <c r="N15" s="5">
        <v>1166</v>
      </c>
      <c r="O15" s="5">
        <v>1218</v>
      </c>
      <c r="P15" s="5">
        <v>1247</v>
      </c>
      <c r="Q15" s="5">
        <v>1306</v>
      </c>
      <c r="R15" s="5">
        <v>1364</v>
      </c>
      <c r="S15" s="5">
        <v>1421</v>
      </c>
      <c r="T15" s="5">
        <v>1478</v>
      </c>
      <c r="U15" s="5">
        <v>1530</v>
      </c>
      <c r="V15" s="5">
        <v>1582</v>
      </c>
      <c r="W15" s="5">
        <v>1632</v>
      </c>
      <c r="X15" s="5">
        <v>1681</v>
      </c>
    </row>
    <row r="16" spans="1:24" x14ac:dyDescent="0.2">
      <c r="A16" s="4">
        <v>40</v>
      </c>
      <c r="B16" s="4">
        <v>567</v>
      </c>
      <c r="C16" s="4">
        <v>622</v>
      </c>
      <c r="D16" s="4">
        <v>677</v>
      </c>
      <c r="E16" s="4">
        <v>727</v>
      </c>
      <c r="F16" s="4">
        <v>766</v>
      </c>
      <c r="G16" s="4">
        <v>816</v>
      </c>
      <c r="H16" s="5">
        <v>866</v>
      </c>
      <c r="I16" s="5">
        <v>918</v>
      </c>
      <c r="J16" s="5">
        <v>969</v>
      </c>
      <c r="K16" s="5">
        <v>1021</v>
      </c>
      <c r="L16" s="5">
        <v>1073</v>
      </c>
      <c r="M16" s="5">
        <v>1125</v>
      </c>
      <c r="N16" s="5">
        <v>1176</v>
      </c>
      <c r="O16" s="5">
        <v>1228</v>
      </c>
      <c r="P16" s="5">
        <v>1260</v>
      </c>
      <c r="Q16" s="5">
        <v>1318</v>
      </c>
      <c r="R16" s="5">
        <v>1376</v>
      </c>
      <c r="S16" s="5">
        <v>1431</v>
      </c>
      <c r="T16" s="5">
        <v>1486</v>
      </c>
      <c r="U16" s="5">
        <v>1538</v>
      </c>
      <c r="V16" s="5">
        <v>1589</v>
      </c>
      <c r="W16" s="5">
        <v>1638</v>
      </c>
      <c r="X16" s="5">
        <v>1687</v>
      </c>
    </row>
    <row r="17" spans="1:24" x14ac:dyDescent="0.2">
      <c r="A17" s="4">
        <v>42</v>
      </c>
      <c r="B17" s="4">
        <v>578</v>
      </c>
      <c r="C17" s="4">
        <v>632</v>
      </c>
      <c r="D17" s="4">
        <v>685</v>
      </c>
      <c r="E17" s="4">
        <v>735</v>
      </c>
      <c r="F17" s="4">
        <v>777</v>
      </c>
      <c r="G17" s="4">
        <v>827</v>
      </c>
      <c r="H17" s="5">
        <v>877</v>
      </c>
      <c r="I17" s="5">
        <v>928</v>
      </c>
      <c r="J17" s="5">
        <v>979</v>
      </c>
      <c r="K17" s="5">
        <v>1030</v>
      </c>
      <c r="L17" s="5">
        <v>1081</v>
      </c>
      <c r="M17" s="5">
        <v>1132</v>
      </c>
      <c r="N17" s="5">
        <v>1183</v>
      </c>
      <c r="O17" s="5">
        <v>1234</v>
      </c>
      <c r="P17" s="5">
        <v>1270</v>
      </c>
      <c r="Q17" s="5">
        <v>1327</v>
      </c>
      <c r="R17" s="5">
        <v>1383</v>
      </c>
      <c r="S17" s="5">
        <v>1437</v>
      </c>
      <c r="T17" s="5">
        <v>1490</v>
      </c>
      <c r="U17" s="5">
        <v>1541</v>
      </c>
      <c r="V17" s="5">
        <v>1592</v>
      </c>
      <c r="W17" s="5">
        <v>1641</v>
      </c>
      <c r="X17" s="5">
        <v>1689</v>
      </c>
    </row>
    <row r="18" spans="1:24" x14ac:dyDescent="0.2">
      <c r="A18" s="4">
        <v>44</v>
      </c>
      <c r="B18" s="4">
        <v>586</v>
      </c>
      <c r="C18" s="4">
        <v>638</v>
      </c>
      <c r="D18" s="4">
        <v>689</v>
      </c>
      <c r="E18" s="4">
        <v>739</v>
      </c>
      <c r="F18" s="4">
        <v>783</v>
      </c>
      <c r="G18" s="4">
        <v>833</v>
      </c>
      <c r="H18" s="5">
        <v>883</v>
      </c>
      <c r="I18" s="5">
        <v>934</v>
      </c>
      <c r="J18" s="5">
        <v>985</v>
      </c>
      <c r="K18" s="5">
        <v>1035</v>
      </c>
      <c r="L18" s="5">
        <v>1086</v>
      </c>
      <c r="M18" s="5">
        <v>1137</v>
      </c>
      <c r="N18" s="5">
        <v>1187</v>
      </c>
      <c r="O18" s="5">
        <v>1238</v>
      </c>
      <c r="P18" s="5">
        <v>1279</v>
      </c>
      <c r="Q18" s="5">
        <v>1333</v>
      </c>
      <c r="R18" s="5">
        <v>1387</v>
      </c>
      <c r="S18" s="5">
        <v>1440</v>
      </c>
      <c r="T18" s="5">
        <v>1493</v>
      </c>
      <c r="U18" s="5">
        <v>1543</v>
      </c>
      <c r="V18" s="5">
        <v>1593</v>
      </c>
      <c r="W18" s="5">
        <v>1642</v>
      </c>
      <c r="X18" s="5">
        <v>1691</v>
      </c>
    </row>
    <row r="19" spans="1:24" x14ac:dyDescent="0.2">
      <c r="A19" s="4">
        <v>46</v>
      </c>
      <c r="B19" s="4">
        <v>590</v>
      </c>
      <c r="C19" s="4">
        <v>641</v>
      </c>
      <c r="D19" s="4">
        <v>692</v>
      </c>
      <c r="E19" s="4">
        <v>741</v>
      </c>
      <c r="F19" s="4">
        <v>784</v>
      </c>
      <c r="G19" s="4">
        <v>834</v>
      </c>
      <c r="H19" s="5">
        <v>884</v>
      </c>
      <c r="I19" s="5">
        <v>935</v>
      </c>
      <c r="J19" s="5">
        <v>985</v>
      </c>
      <c r="K19" s="5">
        <v>1036</v>
      </c>
      <c r="L19" s="5">
        <v>1087</v>
      </c>
      <c r="M19" s="5">
        <v>1137</v>
      </c>
      <c r="N19" s="5">
        <v>1188</v>
      </c>
      <c r="O19" s="5">
        <v>1238</v>
      </c>
      <c r="P19" s="5">
        <v>1284</v>
      </c>
      <c r="Q19" s="5">
        <v>1337</v>
      </c>
      <c r="R19" s="5">
        <v>1389</v>
      </c>
      <c r="S19" s="5">
        <v>1442</v>
      </c>
      <c r="T19" s="5">
        <v>1494</v>
      </c>
      <c r="U19" s="5">
        <v>1544</v>
      </c>
      <c r="V19" s="5">
        <v>1594</v>
      </c>
      <c r="W19" s="5">
        <v>1643</v>
      </c>
      <c r="X19" s="5">
        <v>1691</v>
      </c>
    </row>
    <row r="20" spans="1:24" x14ac:dyDescent="0.2">
      <c r="A20" s="4">
        <v>48</v>
      </c>
      <c r="B20" s="4">
        <v>590</v>
      </c>
      <c r="C20" s="4">
        <v>641</v>
      </c>
      <c r="D20" s="4">
        <v>691</v>
      </c>
      <c r="E20" s="4">
        <v>740</v>
      </c>
      <c r="F20" s="4">
        <v>786</v>
      </c>
      <c r="G20" s="4">
        <v>836</v>
      </c>
      <c r="H20" s="5">
        <v>886</v>
      </c>
      <c r="I20" s="5">
        <v>936</v>
      </c>
      <c r="J20" s="5">
        <v>986</v>
      </c>
      <c r="K20" s="5">
        <v>1037</v>
      </c>
      <c r="L20" s="5">
        <v>1087</v>
      </c>
      <c r="M20" s="5">
        <v>1137</v>
      </c>
      <c r="N20" s="5">
        <v>1188</v>
      </c>
      <c r="O20" s="5">
        <v>1238</v>
      </c>
      <c r="P20" s="5">
        <v>1286</v>
      </c>
      <c r="Q20" s="5">
        <v>1338</v>
      </c>
      <c r="R20" s="5">
        <v>1389</v>
      </c>
      <c r="S20" s="5">
        <v>1441</v>
      </c>
      <c r="T20" s="5">
        <v>1493</v>
      </c>
      <c r="U20" s="5">
        <v>1543</v>
      </c>
      <c r="V20" s="5">
        <v>1593</v>
      </c>
      <c r="W20" s="5">
        <v>1642</v>
      </c>
      <c r="X20" s="5">
        <v>1691</v>
      </c>
    </row>
    <row r="21" spans="1:24" x14ac:dyDescent="0.2">
      <c r="A21" s="4">
        <v>50</v>
      </c>
      <c r="B21" s="4">
        <v>588</v>
      </c>
      <c r="C21" s="4">
        <v>639</v>
      </c>
      <c r="D21" s="4">
        <v>689</v>
      </c>
      <c r="E21" s="4">
        <v>738</v>
      </c>
      <c r="F21" s="4">
        <v>785</v>
      </c>
      <c r="G21" s="4">
        <v>835</v>
      </c>
      <c r="H21" s="5">
        <v>885</v>
      </c>
      <c r="I21" s="5">
        <v>935</v>
      </c>
      <c r="J21" s="5">
        <v>985</v>
      </c>
      <c r="K21" s="5">
        <v>1035</v>
      </c>
      <c r="L21" s="5">
        <v>1085</v>
      </c>
      <c r="M21" s="5">
        <v>1136</v>
      </c>
      <c r="N21" s="5">
        <v>1186</v>
      </c>
      <c r="O21" s="5">
        <v>1236</v>
      </c>
      <c r="P21" s="5">
        <v>1286</v>
      </c>
      <c r="Q21" s="5">
        <v>1337</v>
      </c>
      <c r="R21" s="5">
        <v>1388</v>
      </c>
      <c r="S21" s="5">
        <v>1440</v>
      </c>
      <c r="T21" s="5">
        <v>1492</v>
      </c>
      <c r="U21" s="5">
        <v>1542</v>
      </c>
      <c r="V21" s="5">
        <v>1591</v>
      </c>
      <c r="W21" s="5">
        <v>1640</v>
      </c>
      <c r="X21" s="5">
        <v>1689</v>
      </c>
    </row>
    <row r="22" spans="1:24" x14ac:dyDescent="0.2">
      <c r="A22" s="4">
        <v>52</v>
      </c>
      <c r="B22" s="4">
        <v>581</v>
      </c>
      <c r="C22" s="4">
        <v>633</v>
      </c>
      <c r="D22" s="4">
        <v>685</v>
      </c>
      <c r="E22" s="4">
        <v>734</v>
      </c>
      <c r="F22" s="4">
        <v>779</v>
      </c>
      <c r="G22" s="4">
        <v>829</v>
      </c>
      <c r="H22" s="5">
        <v>879</v>
      </c>
      <c r="I22" s="5">
        <v>929</v>
      </c>
      <c r="J22" s="5">
        <v>980</v>
      </c>
      <c r="K22" s="5">
        <v>1030</v>
      </c>
      <c r="L22" s="5">
        <v>1080</v>
      </c>
      <c r="M22" s="5">
        <v>1130</v>
      </c>
      <c r="N22" s="5">
        <v>1181</v>
      </c>
      <c r="O22" s="5">
        <v>1231</v>
      </c>
      <c r="P22" s="5">
        <v>1284</v>
      </c>
      <c r="Q22" s="5">
        <v>1335</v>
      </c>
      <c r="R22" s="5">
        <v>1386</v>
      </c>
      <c r="S22" s="5">
        <v>1438</v>
      </c>
      <c r="T22" s="5">
        <v>1489</v>
      </c>
      <c r="U22" s="5">
        <v>1539</v>
      </c>
      <c r="V22" s="5">
        <v>1589</v>
      </c>
      <c r="W22" s="5">
        <v>1638</v>
      </c>
      <c r="X22" s="5">
        <v>1686</v>
      </c>
    </row>
    <row r="23" spans="1:24" x14ac:dyDescent="0.2">
      <c r="A23" s="4">
        <v>54</v>
      </c>
      <c r="B23" s="4">
        <v>571</v>
      </c>
      <c r="C23" s="4">
        <v>623</v>
      </c>
      <c r="D23" s="4">
        <v>675</v>
      </c>
      <c r="E23" s="4">
        <v>725</v>
      </c>
      <c r="F23" s="4">
        <v>771</v>
      </c>
      <c r="G23" s="4">
        <v>821</v>
      </c>
      <c r="H23" s="5">
        <v>871</v>
      </c>
      <c r="I23" s="5">
        <v>921</v>
      </c>
      <c r="J23" s="5">
        <v>971</v>
      </c>
      <c r="K23" s="5">
        <v>1022</v>
      </c>
      <c r="L23" s="5">
        <v>1072</v>
      </c>
      <c r="M23" s="5">
        <v>1123</v>
      </c>
      <c r="N23" s="5">
        <v>1173</v>
      </c>
      <c r="O23" s="5">
        <v>1223</v>
      </c>
      <c r="P23" s="5">
        <v>1280</v>
      </c>
      <c r="Q23" s="5">
        <v>1331</v>
      </c>
      <c r="R23" s="5">
        <v>1381</v>
      </c>
      <c r="S23" s="5">
        <v>1433</v>
      </c>
      <c r="T23" s="5">
        <v>1484</v>
      </c>
      <c r="U23" s="5">
        <v>1534</v>
      </c>
      <c r="V23" s="5">
        <v>1584</v>
      </c>
      <c r="W23" s="5">
        <v>1633</v>
      </c>
      <c r="X23" s="5">
        <v>1682</v>
      </c>
    </row>
    <row r="24" spans="1:24" x14ac:dyDescent="0.2">
      <c r="A24" s="4">
        <v>56</v>
      </c>
      <c r="B24" s="4">
        <v>556</v>
      </c>
      <c r="C24" s="4">
        <v>607</v>
      </c>
      <c r="D24" s="4">
        <v>658</v>
      </c>
      <c r="E24" s="4">
        <v>709</v>
      </c>
      <c r="F24" s="4">
        <v>755</v>
      </c>
      <c r="G24" s="4">
        <v>805</v>
      </c>
      <c r="H24" s="5">
        <v>855</v>
      </c>
      <c r="I24" s="5">
        <v>906</v>
      </c>
      <c r="J24" s="5">
        <v>956</v>
      </c>
      <c r="K24" s="5">
        <v>1007</v>
      </c>
      <c r="L24" s="5">
        <v>1057</v>
      </c>
      <c r="M24" s="5">
        <v>1108</v>
      </c>
      <c r="N24" s="5">
        <v>1159</v>
      </c>
      <c r="O24" s="5">
        <v>1209</v>
      </c>
      <c r="P24" s="5">
        <v>1272</v>
      </c>
      <c r="Q24" s="5">
        <v>1323</v>
      </c>
      <c r="R24" s="5">
        <v>1373</v>
      </c>
      <c r="S24" s="5">
        <v>1425</v>
      </c>
      <c r="T24" s="5">
        <v>1477</v>
      </c>
      <c r="U24" s="5">
        <v>1527</v>
      </c>
      <c r="V24" s="5">
        <v>1577</v>
      </c>
      <c r="W24" s="5">
        <v>1626</v>
      </c>
      <c r="X24" s="5">
        <v>1674</v>
      </c>
    </row>
    <row r="25" spans="1:24" x14ac:dyDescent="0.2">
      <c r="A25" s="4">
        <v>58</v>
      </c>
      <c r="B25" s="4">
        <v>536</v>
      </c>
      <c r="C25" s="4">
        <v>587</v>
      </c>
      <c r="D25" s="4">
        <v>637</v>
      </c>
      <c r="E25" s="4">
        <v>687</v>
      </c>
      <c r="F25" s="4">
        <v>720</v>
      </c>
      <c r="G25" s="4">
        <v>770</v>
      </c>
      <c r="H25" s="5">
        <v>820</v>
      </c>
      <c r="I25" s="5">
        <v>872</v>
      </c>
      <c r="J25" s="5">
        <v>923</v>
      </c>
      <c r="K25" s="5">
        <v>974</v>
      </c>
      <c r="L25" s="5">
        <v>1026</v>
      </c>
      <c r="M25" s="5">
        <v>1077</v>
      </c>
      <c r="N25" s="5">
        <v>1128</v>
      </c>
      <c r="O25" s="5">
        <v>1179</v>
      </c>
      <c r="P25" s="5">
        <v>1258</v>
      </c>
      <c r="Q25" s="5">
        <v>1309</v>
      </c>
      <c r="R25" s="5">
        <v>1359</v>
      </c>
      <c r="S25" s="5">
        <v>1412</v>
      </c>
      <c r="T25" s="5">
        <v>1464</v>
      </c>
      <c r="U25" s="5">
        <v>1514</v>
      </c>
      <c r="V25" s="5">
        <v>1564</v>
      </c>
      <c r="W25" s="5">
        <v>1613</v>
      </c>
      <c r="X25" s="5">
        <v>1661</v>
      </c>
    </row>
    <row r="26" spans="1:24" x14ac:dyDescent="0.2">
      <c r="A26" s="4">
        <v>60</v>
      </c>
      <c r="B26" s="4">
        <v>511</v>
      </c>
      <c r="C26" s="4">
        <v>558</v>
      </c>
      <c r="D26" s="4">
        <v>605</v>
      </c>
      <c r="E26" s="4">
        <v>655</v>
      </c>
      <c r="F26" s="4">
        <v>661</v>
      </c>
      <c r="G26" s="4">
        <v>711</v>
      </c>
      <c r="H26" s="5">
        <v>761</v>
      </c>
      <c r="I26" s="5">
        <v>813</v>
      </c>
      <c r="J26" s="5">
        <v>865</v>
      </c>
      <c r="K26" s="5">
        <v>916</v>
      </c>
      <c r="L26" s="5">
        <v>968</v>
      </c>
      <c r="M26" s="5">
        <v>1020</v>
      </c>
      <c r="N26" s="5">
        <v>1072</v>
      </c>
      <c r="O26" s="5">
        <v>1124</v>
      </c>
      <c r="P26" s="5">
        <v>1231</v>
      </c>
      <c r="Q26" s="5">
        <v>1282</v>
      </c>
      <c r="R26" s="5">
        <v>1332</v>
      </c>
      <c r="S26" s="5">
        <v>1385</v>
      </c>
      <c r="T26" s="5">
        <v>1437</v>
      </c>
      <c r="U26" s="5">
        <v>1489</v>
      </c>
      <c r="V26" s="5">
        <v>1540</v>
      </c>
      <c r="W26" s="5">
        <v>1590</v>
      </c>
      <c r="X26" s="5">
        <v>1639</v>
      </c>
    </row>
    <row r="27" spans="1:24" x14ac:dyDescent="0.2">
      <c r="A27" s="4">
        <v>62</v>
      </c>
      <c r="B27" s="4">
        <v>472</v>
      </c>
      <c r="C27" s="4">
        <v>518</v>
      </c>
      <c r="D27" s="4">
        <v>564</v>
      </c>
      <c r="E27" s="4">
        <v>612</v>
      </c>
      <c r="F27" s="4">
        <v>619</v>
      </c>
      <c r="G27" s="4">
        <v>659</v>
      </c>
      <c r="H27" s="5">
        <v>699</v>
      </c>
      <c r="I27" s="5">
        <v>740</v>
      </c>
      <c r="J27" s="5">
        <v>781</v>
      </c>
      <c r="K27" s="5">
        <v>822</v>
      </c>
      <c r="L27" s="5">
        <v>863</v>
      </c>
      <c r="M27" s="5">
        <v>904</v>
      </c>
      <c r="N27" s="5">
        <v>945</v>
      </c>
      <c r="O27" s="5">
        <v>986</v>
      </c>
      <c r="P27" s="5">
        <v>1185</v>
      </c>
      <c r="Q27" s="5">
        <v>1231</v>
      </c>
      <c r="R27" s="5">
        <v>1276</v>
      </c>
      <c r="S27" s="5">
        <v>1330</v>
      </c>
      <c r="T27" s="5">
        <v>1384</v>
      </c>
      <c r="U27" s="5">
        <v>1437</v>
      </c>
      <c r="V27" s="5">
        <v>1490</v>
      </c>
      <c r="W27" s="5">
        <v>1540</v>
      </c>
      <c r="X27" s="5">
        <v>1589</v>
      </c>
    </row>
    <row r="28" spans="1:24" x14ac:dyDescent="0.2">
      <c r="A28" s="4">
        <v>64</v>
      </c>
      <c r="B28" s="4">
        <v>429</v>
      </c>
      <c r="C28" s="4">
        <v>473</v>
      </c>
      <c r="D28" s="4">
        <v>516</v>
      </c>
      <c r="E28" s="4">
        <v>560</v>
      </c>
      <c r="F28" s="4">
        <v>575</v>
      </c>
      <c r="G28" s="4">
        <v>605</v>
      </c>
      <c r="H28" s="5">
        <v>635</v>
      </c>
      <c r="I28" s="5">
        <v>669</v>
      </c>
      <c r="J28" s="5">
        <v>702</v>
      </c>
      <c r="K28" s="5">
        <v>736</v>
      </c>
      <c r="L28" s="5">
        <v>769</v>
      </c>
      <c r="M28" s="5">
        <v>803</v>
      </c>
      <c r="N28" s="5">
        <v>836</v>
      </c>
      <c r="O28" s="5">
        <v>870</v>
      </c>
      <c r="P28" s="5">
        <v>1045</v>
      </c>
      <c r="Q28" s="5">
        <v>1073</v>
      </c>
      <c r="R28" s="5">
        <v>1101</v>
      </c>
      <c r="S28" s="5">
        <v>1149</v>
      </c>
      <c r="T28" s="5">
        <v>1197</v>
      </c>
      <c r="U28" s="5">
        <v>1235</v>
      </c>
      <c r="V28" s="5">
        <v>1273</v>
      </c>
      <c r="W28" s="5">
        <v>1314</v>
      </c>
      <c r="X28" s="5">
        <v>1355</v>
      </c>
    </row>
    <row r="29" spans="1:24" x14ac:dyDescent="0.2">
      <c r="A29" s="4">
        <v>66</v>
      </c>
      <c r="B29" s="4">
        <v>385</v>
      </c>
      <c r="C29" s="4">
        <v>425</v>
      </c>
      <c r="D29" s="4">
        <v>464</v>
      </c>
      <c r="E29" s="4">
        <v>505</v>
      </c>
      <c r="F29" s="4">
        <v>503</v>
      </c>
      <c r="G29" s="4">
        <v>533</v>
      </c>
      <c r="H29" s="5">
        <v>563</v>
      </c>
      <c r="I29" s="5">
        <v>594</v>
      </c>
      <c r="J29" s="5">
        <v>625</v>
      </c>
      <c r="K29" s="5">
        <v>655</v>
      </c>
      <c r="L29" s="5">
        <v>686</v>
      </c>
      <c r="M29" s="5">
        <v>717</v>
      </c>
      <c r="N29" s="5">
        <v>748</v>
      </c>
      <c r="O29" s="5">
        <v>779</v>
      </c>
      <c r="P29" s="5">
        <v>903</v>
      </c>
      <c r="Q29" s="5">
        <v>935</v>
      </c>
      <c r="R29" s="5">
        <v>968</v>
      </c>
      <c r="S29" s="5">
        <v>1005</v>
      </c>
      <c r="T29" s="5">
        <v>1042</v>
      </c>
      <c r="U29" s="5">
        <v>1073</v>
      </c>
      <c r="V29" s="5">
        <v>1104</v>
      </c>
      <c r="W29" s="5">
        <v>1137</v>
      </c>
      <c r="X29" s="5">
        <v>1170</v>
      </c>
    </row>
    <row r="30" spans="1:24" x14ac:dyDescent="0.2">
      <c r="A30" s="4">
        <v>68</v>
      </c>
      <c r="B30" s="4">
        <v>345</v>
      </c>
      <c r="C30" s="4">
        <v>382</v>
      </c>
      <c r="D30" s="4">
        <v>419</v>
      </c>
      <c r="E30" s="4">
        <v>457</v>
      </c>
      <c r="F30" s="5">
        <v>461</v>
      </c>
      <c r="G30" s="5">
        <v>481</v>
      </c>
      <c r="H30" s="5">
        <v>501</v>
      </c>
      <c r="I30" s="5">
        <v>529</v>
      </c>
      <c r="J30" s="5">
        <v>558</v>
      </c>
      <c r="K30" s="5">
        <v>586</v>
      </c>
      <c r="L30" s="5">
        <v>615</v>
      </c>
      <c r="M30" s="5">
        <v>643</v>
      </c>
      <c r="N30" s="5">
        <v>672</v>
      </c>
      <c r="O30" s="5">
        <v>701</v>
      </c>
      <c r="P30" s="5">
        <v>802</v>
      </c>
      <c r="Q30" s="5">
        <v>836</v>
      </c>
      <c r="R30" s="5">
        <v>870</v>
      </c>
      <c r="S30" s="5">
        <v>907</v>
      </c>
      <c r="T30" s="5">
        <v>943</v>
      </c>
      <c r="U30" s="5">
        <v>968</v>
      </c>
      <c r="V30" s="5">
        <v>992</v>
      </c>
      <c r="W30" s="5">
        <v>1025</v>
      </c>
      <c r="X30" s="5">
        <v>1057</v>
      </c>
    </row>
    <row r="31" spans="1:24" x14ac:dyDescent="0.2">
      <c r="A31" s="4">
        <v>70</v>
      </c>
      <c r="B31" s="4">
        <v>311</v>
      </c>
      <c r="C31" s="4">
        <v>343</v>
      </c>
      <c r="D31" s="4">
        <v>374</v>
      </c>
      <c r="E31" s="4">
        <v>408</v>
      </c>
      <c r="F31" s="5">
        <v>403</v>
      </c>
      <c r="G31" s="5">
        <v>423</v>
      </c>
      <c r="H31" s="5">
        <v>443</v>
      </c>
      <c r="I31" s="5">
        <v>471</v>
      </c>
      <c r="J31" s="5">
        <v>498</v>
      </c>
      <c r="K31" s="5">
        <v>525</v>
      </c>
      <c r="L31" s="5">
        <v>553</v>
      </c>
      <c r="M31" s="5">
        <v>580</v>
      </c>
      <c r="N31" s="5">
        <v>608</v>
      </c>
      <c r="O31" s="5">
        <v>635</v>
      </c>
      <c r="P31" s="5">
        <v>717</v>
      </c>
      <c r="Q31" s="5">
        <v>751</v>
      </c>
      <c r="R31" s="5">
        <v>785</v>
      </c>
      <c r="S31" s="5">
        <v>819</v>
      </c>
      <c r="T31" s="5">
        <v>852</v>
      </c>
      <c r="U31" s="5">
        <v>874</v>
      </c>
      <c r="V31" s="5">
        <v>896</v>
      </c>
      <c r="W31" s="5">
        <v>926</v>
      </c>
      <c r="X31" s="5">
        <v>956</v>
      </c>
    </row>
    <row r="32" spans="1:24" x14ac:dyDescent="0.2">
      <c r="A32" s="4">
        <v>72</v>
      </c>
      <c r="B32" s="4">
        <v>272</v>
      </c>
      <c r="C32" s="4">
        <v>298</v>
      </c>
      <c r="D32" s="4">
        <v>324</v>
      </c>
      <c r="E32" s="4">
        <v>350</v>
      </c>
      <c r="F32" s="5">
        <v>343</v>
      </c>
      <c r="G32" s="5">
        <v>363</v>
      </c>
      <c r="H32" s="5">
        <v>383</v>
      </c>
      <c r="I32" s="5">
        <v>410</v>
      </c>
      <c r="J32" s="5">
        <v>438</v>
      </c>
      <c r="K32" s="5">
        <v>465</v>
      </c>
      <c r="L32" s="5">
        <v>492</v>
      </c>
      <c r="M32" s="5">
        <v>519</v>
      </c>
      <c r="N32" s="5">
        <v>546</v>
      </c>
      <c r="O32" s="5">
        <v>574</v>
      </c>
      <c r="P32" s="5">
        <v>655</v>
      </c>
      <c r="Q32" s="5">
        <v>685</v>
      </c>
      <c r="R32" s="5">
        <v>714</v>
      </c>
      <c r="S32" s="5">
        <v>748</v>
      </c>
      <c r="T32" s="5">
        <v>782</v>
      </c>
      <c r="U32" s="5">
        <v>803</v>
      </c>
      <c r="V32" s="5">
        <v>823</v>
      </c>
      <c r="W32" s="5">
        <v>852</v>
      </c>
      <c r="X32" s="5">
        <v>880</v>
      </c>
    </row>
    <row r="33" spans="1:24" x14ac:dyDescent="0.2">
      <c r="A33" s="4">
        <v>74</v>
      </c>
      <c r="B33" s="4">
        <v>223</v>
      </c>
      <c r="C33" s="4">
        <v>241</v>
      </c>
      <c r="D33" s="4">
        <v>258</v>
      </c>
      <c r="E33" s="4">
        <v>276</v>
      </c>
      <c r="F33" s="5">
        <v>282</v>
      </c>
      <c r="G33" s="5">
        <v>287</v>
      </c>
      <c r="H33" s="5">
        <v>292</v>
      </c>
      <c r="I33" s="5">
        <v>312</v>
      </c>
      <c r="J33" s="5">
        <v>332</v>
      </c>
      <c r="K33" s="5">
        <v>352</v>
      </c>
      <c r="L33" s="5">
        <v>372</v>
      </c>
      <c r="M33" s="5">
        <v>391</v>
      </c>
      <c r="N33" s="5">
        <v>411</v>
      </c>
      <c r="O33" s="5">
        <v>431</v>
      </c>
      <c r="P33" s="5">
        <v>591</v>
      </c>
      <c r="Q33" s="5">
        <v>623</v>
      </c>
      <c r="R33" s="5">
        <v>654</v>
      </c>
      <c r="S33" s="5">
        <v>685</v>
      </c>
      <c r="T33" s="5">
        <v>716</v>
      </c>
      <c r="U33" s="5">
        <v>740</v>
      </c>
      <c r="V33" s="5">
        <v>764</v>
      </c>
      <c r="W33" s="5">
        <v>790</v>
      </c>
      <c r="X33" s="5">
        <v>815</v>
      </c>
    </row>
    <row r="34" spans="1:24" x14ac:dyDescent="0.2">
      <c r="A34" s="4">
        <v>80</v>
      </c>
      <c r="B34" s="4">
        <v>142</v>
      </c>
      <c r="C34" s="4">
        <v>152</v>
      </c>
      <c r="D34" s="4">
        <v>161</v>
      </c>
      <c r="E34" s="4">
        <v>170</v>
      </c>
      <c r="F34" s="5">
        <v>223</v>
      </c>
      <c r="G34" s="5">
        <v>228</v>
      </c>
      <c r="H34" s="5">
        <v>233</v>
      </c>
      <c r="I34" s="5">
        <v>245</v>
      </c>
      <c r="J34" s="5">
        <v>256</v>
      </c>
      <c r="K34" s="5">
        <v>268</v>
      </c>
      <c r="L34" s="5">
        <v>280</v>
      </c>
      <c r="M34" s="5">
        <v>292</v>
      </c>
      <c r="N34" s="5">
        <v>304</v>
      </c>
      <c r="O34" s="5">
        <v>316</v>
      </c>
      <c r="P34" s="5">
        <v>458</v>
      </c>
      <c r="Q34" s="5">
        <v>472</v>
      </c>
      <c r="R34" s="5">
        <v>486</v>
      </c>
      <c r="S34" s="5">
        <v>509</v>
      </c>
      <c r="T34" s="5">
        <v>532</v>
      </c>
      <c r="U34" s="5">
        <v>554</v>
      </c>
      <c r="V34" s="5">
        <v>575</v>
      </c>
      <c r="W34" s="5">
        <v>589</v>
      </c>
      <c r="X34" s="5">
        <v>603</v>
      </c>
    </row>
    <row r="35" spans="1:24" x14ac:dyDescent="0.2">
      <c r="A35" s="4">
        <v>85</v>
      </c>
      <c r="B35" s="4">
        <v>103</v>
      </c>
      <c r="C35" s="4">
        <v>110</v>
      </c>
      <c r="D35" s="4">
        <v>116</v>
      </c>
      <c r="E35" s="4">
        <v>123</v>
      </c>
      <c r="F35" s="5">
        <v>197</v>
      </c>
      <c r="G35" s="5">
        <v>202</v>
      </c>
      <c r="H35" s="5">
        <v>207</v>
      </c>
      <c r="I35" s="5">
        <v>214</v>
      </c>
      <c r="J35" s="5">
        <v>221</v>
      </c>
      <c r="K35" s="5">
        <v>228</v>
      </c>
      <c r="L35" s="5">
        <v>235</v>
      </c>
      <c r="M35" s="5">
        <v>241</v>
      </c>
      <c r="N35" s="5">
        <v>248</v>
      </c>
      <c r="O35" s="5">
        <v>255</v>
      </c>
      <c r="P35" s="5">
        <v>357</v>
      </c>
      <c r="Q35" s="5">
        <v>354</v>
      </c>
      <c r="R35" s="5">
        <v>350</v>
      </c>
      <c r="S35" s="5">
        <v>364</v>
      </c>
      <c r="T35" s="5">
        <v>378</v>
      </c>
      <c r="U35" s="5">
        <v>389</v>
      </c>
      <c r="V35" s="5">
        <v>399</v>
      </c>
      <c r="W35" s="5">
        <v>411</v>
      </c>
      <c r="X35" s="5">
        <v>423</v>
      </c>
    </row>
    <row r="36" spans="1:24" x14ac:dyDescent="0.2">
      <c r="A36" s="4">
        <v>90</v>
      </c>
      <c r="B36" s="4">
        <v>86</v>
      </c>
      <c r="C36" s="4">
        <v>92</v>
      </c>
      <c r="D36" s="4">
        <v>97</v>
      </c>
      <c r="E36" s="4">
        <v>103</v>
      </c>
      <c r="F36" s="5">
        <v>152</v>
      </c>
      <c r="G36" s="5">
        <v>157</v>
      </c>
      <c r="H36" s="5">
        <v>162</v>
      </c>
      <c r="I36" s="5">
        <v>166</v>
      </c>
      <c r="J36" s="5">
        <v>170</v>
      </c>
      <c r="K36" s="5">
        <v>174</v>
      </c>
      <c r="L36" s="5">
        <v>179</v>
      </c>
      <c r="M36" s="5">
        <v>183</v>
      </c>
      <c r="N36" s="5">
        <v>187</v>
      </c>
      <c r="O36" s="5">
        <v>191</v>
      </c>
      <c r="P36" s="5">
        <v>271</v>
      </c>
      <c r="Q36" s="5">
        <v>273</v>
      </c>
      <c r="R36" s="5">
        <v>274</v>
      </c>
      <c r="S36" s="5">
        <v>284</v>
      </c>
      <c r="T36" s="5">
        <v>293</v>
      </c>
      <c r="U36" s="5">
        <v>298</v>
      </c>
      <c r="V36" s="5">
        <v>302</v>
      </c>
      <c r="W36" s="5">
        <v>310</v>
      </c>
      <c r="X36" s="5">
        <v>318</v>
      </c>
    </row>
    <row r="37" spans="1:24" x14ac:dyDescent="0.2">
      <c r="A37" s="4">
        <v>95</v>
      </c>
      <c r="B37" s="4">
        <v>68</v>
      </c>
      <c r="C37" s="4">
        <v>72</v>
      </c>
      <c r="D37" s="4">
        <v>76</v>
      </c>
      <c r="E37" s="4">
        <v>80</v>
      </c>
      <c r="F37" s="5">
        <v>126</v>
      </c>
      <c r="G37" s="5">
        <v>131</v>
      </c>
      <c r="H37" s="5">
        <v>136</v>
      </c>
      <c r="I37" s="5">
        <v>141</v>
      </c>
      <c r="J37" s="5">
        <v>145</v>
      </c>
      <c r="K37" s="5">
        <v>150</v>
      </c>
      <c r="L37" s="5">
        <v>154</v>
      </c>
      <c r="M37" s="5">
        <v>159</v>
      </c>
      <c r="N37" s="5">
        <v>164</v>
      </c>
      <c r="O37" s="5">
        <v>167</v>
      </c>
      <c r="P37" s="5">
        <v>203</v>
      </c>
      <c r="Q37" s="5">
        <v>202</v>
      </c>
      <c r="R37" s="5">
        <v>201</v>
      </c>
      <c r="S37" s="5">
        <v>208</v>
      </c>
      <c r="T37" s="5">
        <v>216</v>
      </c>
      <c r="U37" s="5">
        <v>218</v>
      </c>
      <c r="V37" s="5">
        <v>220</v>
      </c>
      <c r="W37" s="5">
        <v>224</v>
      </c>
      <c r="X37" s="5">
        <v>228</v>
      </c>
    </row>
    <row r="38" spans="1:24" x14ac:dyDescent="0.2">
      <c r="A38" s="4">
        <v>100</v>
      </c>
      <c r="B38" s="4">
        <v>61</v>
      </c>
      <c r="C38" s="4">
        <v>64</v>
      </c>
      <c r="D38" s="4">
        <v>67</v>
      </c>
      <c r="E38" s="4">
        <v>70</v>
      </c>
      <c r="F38" s="5">
        <v>100</v>
      </c>
      <c r="G38" s="5">
        <v>105</v>
      </c>
      <c r="H38" s="5">
        <v>110</v>
      </c>
      <c r="I38" s="5">
        <v>115</v>
      </c>
      <c r="J38" s="4">
        <v>120</v>
      </c>
      <c r="K38" s="4">
        <v>125</v>
      </c>
      <c r="L38" s="4">
        <v>130</v>
      </c>
      <c r="M38" s="4">
        <v>135</v>
      </c>
      <c r="N38" s="4">
        <v>140</v>
      </c>
      <c r="O38" s="4">
        <v>143</v>
      </c>
      <c r="P38" s="4">
        <v>145</v>
      </c>
      <c r="Q38" s="4">
        <v>148</v>
      </c>
      <c r="R38" s="4">
        <v>150</v>
      </c>
      <c r="S38" s="4">
        <v>153</v>
      </c>
      <c r="T38" s="4">
        <v>155</v>
      </c>
      <c r="U38" s="4">
        <v>158</v>
      </c>
      <c r="V38" s="4">
        <v>160</v>
      </c>
      <c r="W38" s="4">
        <v>160</v>
      </c>
      <c r="X38" s="4">
        <v>159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and comparison</vt:lpstr>
      <vt:lpstr>Inlet conditions</vt:lpstr>
      <vt:lpstr>T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2023-02-28T08:57:26Z</dcterms:modified>
</cp:coreProperties>
</file>