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iaravilla/Library/CloudStorage/Dropbox/Michele/Chiara/Revision_NewVersion/"/>
    </mc:Choice>
  </mc:AlternateContent>
  <xr:revisionPtr revIDLastSave="0" documentId="13_ncr:1_{444DEB3F-4584-0B40-856D-D3E8B90B1679}" xr6:coauthVersionLast="47" xr6:coauthVersionMax="47" xr10:uidLastSave="{00000000-0000-0000-0000-000000000000}"/>
  <bookViews>
    <workbookView xWindow="0" yWindow="780" windowWidth="30240" windowHeight="17140" xr2:uid="{0974A64B-3A13-A542-8CA9-0BEB6EE008D1}"/>
  </bookViews>
  <sheets>
    <sheet name="Proliferation" sheetId="1" r:id="rId1"/>
    <sheet name="Apoptosis" sheetId="2" r:id="rId2"/>
    <sheet name="Glucose &amp; Lactate" sheetId="3" r:id="rId3"/>
    <sheet name="MCT1 expression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8" i="1" l="1"/>
  <c r="J18" i="1"/>
  <c r="K17" i="1"/>
  <c r="J17" i="1"/>
  <c r="K16" i="1"/>
  <c r="J16" i="1"/>
  <c r="K15" i="1"/>
  <c r="J15" i="1"/>
  <c r="K14" i="1"/>
  <c r="J14" i="1"/>
  <c r="K10" i="1"/>
  <c r="J10" i="1"/>
  <c r="K9" i="1"/>
  <c r="J9" i="1"/>
  <c r="K8" i="1"/>
  <c r="J8" i="1"/>
  <c r="K7" i="1"/>
  <c r="J7" i="1"/>
  <c r="K6" i="1"/>
  <c r="J6" i="1"/>
  <c r="D15" i="1"/>
  <c r="D16" i="1"/>
  <c r="D17" i="1"/>
  <c r="D18" i="1"/>
  <c r="D14" i="1"/>
  <c r="D7" i="1"/>
  <c r="D8" i="1"/>
  <c r="D9" i="1"/>
  <c r="D10" i="1"/>
  <c r="D6" i="1"/>
  <c r="D11" i="4"/>
  <c r="E11" i="4"/>
  <c r="E10" i="4"/>
  <c r="D10" i="4"/>
  <c r="E9" i="4"/>
  <c r="D9" i="4"/>
  <c r="E8" i="4"/>
  <c r="D8" i="4"/>
  <c r="E7" i="4"/>
  <c r="D7" i="4"/>
  <c r="E6" i="4"/>
  <c r="D6" i="4"/>
  <c r="I7" i="3"/>
  <c r="I8" i="3"/>
  <c r="I9" i="3"/>
  <c r="I10" i="3"/>
  <c r="I6" i="3"/>
  <c r="H7" i="3"/>
  <c r="H8" i="3"/>
  <c r="H9" i="3"/>
  <c r="H10" i="3"/>
  <c r="H6" i="3"/>
  <c r="G7" i="3"/>
  <c r="G8" i="3"/>
  <c r="G9" i="3"/>
  <c r="G10" i="3"/>
  <c r="G6" i="3"/>
  <c r="F7" i="3"/>
  <c r="F8" i="3"/>
  <c r="F9" i="3"/>
  <c r="F10" i="3"/>
  <c r="F6" i="3"/>
  <c r="E15" i="2"/>
  <c r="D15" i="2"/>
  <c r="E14" i="2"/>
  <c r="D14" i="2"/>
  <c r="E13" i="2"/>
  <c r="D13" i="2"/>
  <c r="E12" i="2"/>
  <c r="D12" i="2"/>
  <c r="E11" i="2"/>
  <c r="D11" i="2"/>
  <c r="E7" i="2"/>
  <c r="D7" i="2"/>
  <c r="E6" i="2"/>
  <c r="D6" i="2"/>
  <c r="E5" i="2"/>
  <c r="D5" i="2"/>
  <c r="E4" i="2"/>
  <c r="D4" i="2"/>
  <c r="E3" i="2"/>
  <c r="D3" i="2"/>
  <c r="E18" i="1"/>
  <c r="E17" i="1"/>
  <c r="E16" i="1"/>
  <c r="E15" i="1"/>
  <c r="E14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<sst xmlns="http://schemas.openxmlformats.org/spreadsheetml/2006/main" count="190" uniqueCount="128">
  <si>
    <t>MCF7</t>
  </si>
  <si>
    <t>1,8 M/boîte</t>
  </si>
  <si>
    <t xml:space="preserve">% dead </t>
  </si>
  <si>
    <t>1 g/L</t>
  </si>
  <si>
    <t>stdva</t>
  </si>
  <si>
    <t>MCF7-sh-WISP2</t>
  </si>
  <si>
    <t>1,5 M/boîte</t>
  </si>
  <si>
    <t>% Dead</t>
  </si>
  <si>
    <t>Mean</t>
  </si>
  <si>
    <t>mean</t>
  </si>
  <si>
    <t>proliferation</t>
  </si>
  <si>
    <t>Glucose &amp; lactate</t>
  </si>
  <si>
    <t xml:space="preserve">1 g/L </t>
  </si>
  <si>
    <t xml:space="preserve">Glucose mM </t>
  </si>
  <si>
    <t>Lactate mM</t>
  </si>
  <si>
    <t>J0 1 g/L</t>
  </si>
  <si>
    <t>J1 1,5M 1 g/L</t>
  </si>
  <si>
    <t>J2 1,5M 1 g/L</t>
  </si>
  <si>
    <t>J3 1,5M 1 g/L</t>
  </si>
  <si>
    <t>J4 1,5M 1 g/L</t>
  </si>
  <si>
    <t>Set up</t>
  </si>
  <si>
    <t>Experiment 1</t>
  </si>
  <si>
    <t>Experiment 2</t>
  </si>
  <si>
    <t>Standard deviation</t>
  </si>
  <si>
    <t xml:space="preserve">    Glucose mM </t>
  </si>
  <si>
    <t>J1 1,8M 1 g/L</t>
  </si>
  <si>
    <t>J2 1,8M 1 g/L</t>
  </si>
  <si>
    <t>J3 1,8M 1 g/L</t>
  </si>
  <si>
    <t>J4 1,8M 1 g/L</t>
  </si>
  <si>
    <t xml:space="preserve">FACS expression of MCT1 </t>
  </si>
  <si>
    <t>MEAN</t>
  </si>
  <si>
    <t>STDVA</t>
  </si>
  <si>
    <t>Exp 1 mean</t>
  </si>
  <si>
    <t>Exp 2 mean</t>
  </si>
  <si>
    <t>Day / Experiment</t>
  </si>
  <si>
    <t>0 / GL</t>
  </si>
  <si>
    <t>* GL = Glucose Deprivation</t>
  </si>
  <si>
    <t>* R = Rescue</t>
  </si>
  <si>
    <t>3 / GL</t>
  </si>
  <si>
    <t>4 / GL</t>
  </si>
  <si>
    <t>4 / R (24h)</t>
  </si>
  <si>
    <t>5 / GL</t>
  </si>
  <si>
    <t>5 / R (48H)</t>
  </si>
  <si>
    <t xml:space="preserve">Thick border boxes mark the data used for calibration of the mathematical </t>
  </si>
  <si>
    <t>model and uncertainty quantification of the parameter values obtained</t>
  </si>
  <si>
    <t>Glucose</t>
  </si>
  <si>
    <t>Lactate</t>
  </si>
  <si>
    <t>D0</t>
  </si>
  <si>
    <t>D3</t>
  </si>
  <si>
    <t>D4</t>
  </si>
  <si>
    <t>D5</t>
  </si>
  <si>
    <t>D4 Rescue (24h)</t>
  </si>
  <si>
    <t>D5 Rescue (48h)</t>
  </si>
  <si>
    <t>Labels</t>
  </si>
  <si>
    <t>Dat Set</t>
  </si>
  <si>
    <t>Number</t>
  </si>
  <si>
    <t>% Total</t>
  </si>
  <si>
    <t>% Gated</t>
  </si>
  <si>
    <t>X-Med</t>
  </si>
  <si>
    <t>X-Amean</t>
  </si>
  <si>
    <t>SH D0 C-1</t>
  </si>
  <si>
    <t>70,81</t>
  </si>
  <si>
    <t>100,00</t>
  </si>
  <si>
    <t>2,89</t>
  </si>
  <si>
    <t>3,10</t>
  </si>
  <si>
    <t>3,11</t>
  </si>
  <si>
    <t>SH D0 C-2</t>
  </si>
  <si>
    <t>80,49</t>
  </si>
  <si>
    <t>2,91</t>
  </si>
  <si>
    <t>3,12</t>
  </si>
  <si>
    <t>SH D0 MCT1-1</t>
  </si>
  <si>
    <t>72,23</t>
  </si>
  <si>
    <t>15,00</t>
  </si>
  <si>
    <t>15,52</t>
  </si>
  <si>
    <t>15,6</t>
  </si>
  <si>
    <t>SH D0 MCT1-2</t>
  </si>
  <si>
    <t>71,69</t>
  </si>
  <si>
    <t>14,99</t>
  </si>
  <si>
    <t>15,61</t>
  </si>
  <si>
    <t>SH D3 1g/L -1</t>
  </si>
  <si>
    <t>7296,00</t>
  </si>
  <si>
    <t>22,09</t>
  </si>
  <si>
    <t>25,66</t>
  </si>
  <si>
    <t>25,7</t>
  </si>
  <si>
    <t>SH D3 1g/L -2</t>
  </si>
  <si>
    <t>68,47</t>
  </si>
  <si>
    <t>22,40</t>
  </si>
  <si>
    <t>25,78</t>
  </si>
  <si>
    <t>SH D4 1g/L -1</t>
  </si>
  <si>
    <t>39,93</t>
  </si>
  <si>
    <t>22,14</t>
  </si>
  <si>
    <t>25,98</t>
  </si>
  <si>
    <t>26,2</t>
  </si>
  <si>
    <t>SH D4 1g/L -2</t>
  </si>
  <si>
    <t>62,80</t>
  </si>
  <si>
    <t>22,25</t>
  </si>
  <si>
    <t>26,41</t>
  </si>
  <si>
    <t>SH D5 1g/L -1</t>
  </si>
  <si>
    <t>42,80</t>
  </si>
  <si>
    <t>29,05</t>
  </si>
  <si>
    <t>33,90</t>
  </si>
  <si>
    <t>34,0</t>
  </si>
  <si>
    <t>SH D5 1g/L -2</t>
  </si>
  <si>
    <t>52,29</t>
  </si>
  <si>
    <t>29,28</t>
  </si>
  <si>
    <t>34,05</t>
  </si>
  <si>
    <t>SH D4 Rescue 24H-1</t>
  </si>
  <si>
    <t>68,39</t>
  </si>
  <si>
    <t>17,33</t>
  </si>
  <si>
    <t>19,27</t>
  </si>
  <si>
    <t>19,3</t>
  </si>
  <si>
    <t>SH D4 Rescue 24H-2</t>
  </si>
  <si>
    <t>67,38</t>
  </si>
  <si>
    <t>17,14</t>
  </si>
  <si>
    <t>19,29</t>
  </si>
  <si>
    <t>SH D5 Rescue 24H-1</t>
  </si>
  <si>
    <t>69,52</t>
  </si>
  <si>
    <t>10,42</t>
  </si>
  <si>
    <t>11,80</t>
  </si>
  <si>
    <t>11,9</t>
  </si>
  <si>
    <t>SH D5 Rescue 24H-2</t>
  </si>
  <si>
    <t>66,63</t>
  </si>
  <si>
    <t>10,59</t>
  </si>
  <si>
    <t>12,04</t>
  </si>
  <si>
    <t>FULL DATA DETAILS</t>
  </si>
  <si>
    <t>Number of Events</t>
  </si>
  <si>
    <t xml:space="preserve">Experimental Data of the manuscript "Evolutionary dynamics of glucose-deprived cancer cells: insights from experimentally-informed mathematical modelling " </t>
  </si>
  <si>
    <t>(Almeida, Denis, Ferrand, Lorenzi, Prunet, Sabbah, Villa), published in the journal of the Royal Society Interface (2023)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</si>
</sst>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>
    <font>
      <sz val="12"/>
      <color theme="1"/>
      <name val="Calibri"/>
      <family val="2"/>
      <scheme val="minor"/>
    </font>
    <font>
      <b/>
      <sz val="11"/>
      <color theme="1"/>
      <name val="Liberation Sans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AEFF7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2" fontId="0" fillId="0" borderId="0" xfId="0" applyNumberFormat="1"/>
    <xf numFmtId="164" fontId="0" fillId="0" borderId="0" xfId="0" applyNumberFormat="1"/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1" fillId="2" borderId="1" xfId="0" applyFont="1" applyFill="1" applyBorder="1" applyAlignment="1">
      <alignment horizontal="center" vertical="top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2" fontId="0" fillId="0" borderId="12" xfId="0" applyNumberFormat="1" applyBorder="1"/>
    <xf numFmtId="0" fontId="0" fillId="0" borderId="13" xfId="0" applyBorder="1"/>
    <xf numFmtId="0" fontId="0" fillId="0" borderId="14" xfId="0" applyBorder="1"/>
    <xf numFmtId="2" fontId="0" fillId="0" borderId="14" xfId="0" applyNumberFormat="1" applyBorder="1"/>
    <xf numFmtId="2" fontId="0" fillId="0" borderId="15" xfId="0" applyNumberFormat="1" applyBorder="1"/>
    <xf numFmtId="0" fontId="1" fillId="2" borderId="17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15" xfId="0" applyBorder="1"/>
    <xf numFmtId="0" fontId="0" fillId="0" borderId="11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164" fontId="0" fillId="0" borderId="12" xfId="0" applyNumberFormat="1" applyBorder="1"/>
    <xf numFmtId="0" fontId="0" fillId="0" borderId="13" xfId="0" applyBorder="1" applyAlignment="1">
      <alignment horizontal="right"/>
    </xf>
    <xf numFmtId="164" fontId="0" fillId="0" borderId="15" xfId="0" applyNumberFormat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4" borderId="20" xfId="0" applyFont="1" applyFill="1" applyBorder="1" applyAlignment="1">
      <alignment horizontal="left" wrapText="1" readingOrder="1"/>
    </xf>
    <xf numFmtId="0" fontId="3" fillId="4" borderId="20" xfId="0" applyFont="1" applyFill="1" applyBorder="1" applyAlignment="1">
      <alignment horizontal="center" wrapText="1" readingOrder="1"/>
    </xf>
    <xf numFmtId="0" fontId="4" fillId="4" borderId="20" xfId="0" applyFont="1" applyFill="1" applyBorder="1" applyAlignment="1">
      <alignment horizontal="left" wrapText="1" readingOrder="1"/>
    </xf>
    <xf numFmtId="0" fontId="4" fillId="4" borderId="20" xfId="0" applyFont="1" applyFill="1" applyBorder="1" applyAlignment="1">
      <alignment horizontal="center" wrapText="1" readingOrder="1"/>
    </xf>
    <xf numFmtId="0" fontId="2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68E7"/>
      <color rgb="FF011893"/>
      <color rgb="FF0029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MCF7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19050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Proliferation!$E$6:$E$10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397.39401102683973</c:v>
                  </c:pt>
                  <c:pt idx="2">
                    <c:v>548.00775541957432</c:v>
                  </c:pt>
                  <c:pt idx="3">
                    <c:v>93.338095116624274</c:v>
                  </c:pt>
                  <c:pt idx="4">
                    <c:v>94.752308678997366</c:v>
                  </c:pt>
                </c:numCache>
              </c:numRef>
            </c:plus>
            <c:minus>
              <c:numRef>
                <c:f>Proliferation!$E$6:$E$10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397.39401102683973</c:v>
                  </c:pt>
                  <c:pt idx="2">
                    <c:v>548.00775541957432</c:v>
                  </c:pt>
                  <c:pt idx="3">
                    <c:v>93.338095116624274</c:v>
                  </c:pt>
                  <c:pt idx="4">
                    <c:v>94.752308678997366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Proliferation!$A$6:$A$10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Proliferation!$D$6:$D$10</c:f>
              <c:numCache>
                <c:formatCode>General</c:formatCode>
                <c:ptCount val="5"/>
                <c:pt idx="0">
                  <c:v>1800</c:v>
                </c:pt>
                <c:pt idx="1">
                  <c:v>2465</c:v>
                </c:pt>
                <c:pt idx="2">
                  <c:v>3966.5</c:v>
                </c:pt>
                <c:pt idx="3">
                  <c:v>4027</c:v>
                </c:pt>
                <c:pt idx="4">
                  <c:v>4689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39-7F44-8852-E14284481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257888"/>
        <c:axId val="305199888"/>
      </c:lineChart>
      <c:catAx>
        <c:axId val="159257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Days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199888"/>
        <c:crosses val="autoZero"/>
        <c:auto val="1"/>
        <c:lblAlgn val="ctr"/>
        <c:lblOffset val="100"/>
        <c:noMultiLvlLbl val="0"/>
      </c:catAx>
      <c:valAx>
        <c:axId val="30519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Cell number (x1000)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257888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MCF7-sh-WISP2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19050">
                <a:solidFill>
                  <a:srgbClr val="FF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Proliferation!$E$14:$E$18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760.13978977553859</c:v>
                  </c:pt>
                  <c:pt idx="2">
                    <c:v>731.14841174689013</c:v>
                  </c:pt>
                  <c:pt idx="3">
                    <c:v>709.22810153010721</c:v>
                  </c:pt>
                  <c:pt idx="4">
                    <c:v>703.57124728061478</c:v>
                  </c:pt>
                </c:numCache>
              </c:numRef>
            </c:plus>
            <c:minus>
              <c:numRef>
                <c:f>Proliferation!$E$14:$E$18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760.13978977553859</c:v>
                  </c:pt>
                  <c:pt idx="2">
                    <c:v>731.14841174689013</c:v>
                  </c:pt>
                  <c:pt idx="3">
                    <c:v>709.22810153010721</c:v>
                  </c:pt>
                  <c:pt idx="4">
                    <c:v>703.57124728061478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Proliferation!$A$6:$A$10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Proliferation!$D$14:$D$18</c:f>
              <c:numCache>
                <c:formatCode>General</c:formatCode>
                <c:ptCount val="5"/>
                <c:pt idx="0">
                  <c:v>1500</c:v>
                </c:pt>
                <c:pt idx="1">
                  <c:v>6337.5</c:v>
                </c:pt>
                <c:pt idx="2">
                  <c:v>6117</c:v>
                </c:pt>
                <c:pt idx="3">
                  <c:v>5501.5</c:v>
                </c:pt>
                <c:pt idx="4">
                  <c:v>6697.5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27-8E4D-AC9E-C13C1A9C7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257888"/>
        <c:axId val="305199888"/>
      </c:lineChart>
      <c:catAx>
        <c:axId val="159257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Days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199888"/>
        <c:crosses val="autoZero"/>
        <c:auto val="1"/>
        <c:lblAlgn val="ctr"/>
        <c:lblOffset val="100"/>
        <c:noMultiLvlLbl val="0"/>
      </c:catAx>
      <c:valAx>
        <c:axId val="30519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Cell number (x1000)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257888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Cell</a:t>
            </a:r>
            <a:r>
              <a:rPr lang="en-GB" baseline="0"/>
              <a:t> proliferation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329495937205036"/>
          <c:y val="0.23969214715491396"/>
          <c:w val="0.78961760681762494"/>
          <c:h val="0.62469378181142332"/>
        </c:manualLayout>
      </c:layout>
      <c:lineChart>
        <c:grouping val="standard"/>
        <c:varyColors val="0"/>
        <c:ser>
          <c:idx val="0"/>
          <c:order val="0"/>
          <c:tx>
            <c:strRef>
              <c:f>Proliferation!$A$4</c:f>
              <c:strCache>
                <c:ptCount val="1"/>
                <c:pt idx="0">
                  <c:v>MCF7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19050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Proliferation!$E$6:$E$10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397.39401102683973</c:v>
                  </c:pt>
                  <c:pt idx="2">
                    <c:v>548.00775541957432</c:v>
                  </c:pt>
                  <c:pt idx="3">
                    <c:v>93.338095116624274</c:v>
                  </c:pt>
                  <c:pt idx="4">
                    <c:v>94.752308678997366</c:v>
                  </c:pt>
                </c:numCache>
              </c:numRef>
            </c:plus>
            <c:minus>
              <c:numRef>
                <c:f>Proliferation!$E$6:$E$10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397.39401102683973</c:v>
                  </c:pt>
                  <c:pt idx="2">
                    <c:v>548.00775541957432</c:v>
                  </c:pt>
                  <c:pt idx="3">
                    <c:v>93.338095116624274</c:v>
                  </c:pt>
                  <c:pt idx="4">
                    <c:v>94.752308678997366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Proliferation!$A$6:$A$10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Proliferation!$D$6:$D$10</c:f>
              <c:numCache>
                <c:formatCode>General</c:formatCode>
                <c:ptCount val="5"/>
                <c:pt idx="0">
                  <c:v>1800</c:v>
                </c:pt>
                <c:pt idx="1">
                  <c:v>2465</c:v>
                </c:pt>
                <c:pt idx="2">
                  <c:v>3966.5</c:v>
                </c:pt>
                <c:pt idx="3">
                  <c:v>4027</c:v>
                </c:pt>
                <c:pt idx="4">
                  <c:v>4689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86-C94C-BF3F-894FB57806D2}"/>
            </c:ext>
          </c:extLst>
        </c:ser>
        <c:ser>
          <c:idx val="1"/>
          <c:order val="1"/>
          <c:tx>
            <c:strRef>
              <c:f>Proliferation!$A$12</c:f>
              <c:strCache>
                <c:ptCount val="1"/>
                <c:pt idx="0">
                  <c:v>MCF7-sh-WISP2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19050">
                <a:solidFill>
                  <a:srgbClr val="FF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Proliferation!$E$14:$E$18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760.13978977553859</c:v>
                  </c:pt>
                  <c:pt idx="2">
                    <c:v>731.14841174689013</c:v>
                  </c:pt>
                  <c:pt idx="3">
                    <c:v>709.22810153010721</c:v>
                  </c:pt>
                  <c:pt idx="4">
                    <c:v>703.57124728061478</c:v>
                  </c:pt>
                </c:numCache>
              </c:numRef>
            </c:plus>
            <c:minus>
              <c:numRef>
                <c:f>Proliferation!$E$14:$E$18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760.13978977553859</c:v>
                  </c:pt>
                  <c:pt idx="2">
                    <c:v>731.14841174689013</c:v>
                  </c:pt>
                  <c:pt idx="3">
                    <c:v>709.22810153010721</c:v>
                  </c:pt>
                  <c:pt idx="4">
                    <c:v>703.57124728061478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Proliferation!$D$14:$D$18</c:f>
              <c:numCache>
                <c:formatCode>General</c:formatCode>
                <c:ptCount val="5"/>
                <c:pt idx="0">
                  <c:v>1500</c:v>
                </c:pt>
                <c:pt idx="1">
                  <c:v>6337.5</c:v>
                </c:pt>
                <c:pt idx="2">
                  <c:v>6117</c:v>
                </c:pt>
                <c:pt idx="3">
                  <c:v>5501.5</c:v>
                </c:pt>
                <c:pt idx="4">
                  <c:v>6697.5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86-C94C-BF3F-894FB5780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257888"/>
        <c:axId val="305199888"/>
      </c:lineChart>
      <c:catAx>
        <c:axId val="159257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Days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199888"/>
        <c:crosses val="autoZero"/>
        <c:auto val="1"/>
        <c:lblAlgn val="ctr"/>
        <c:lblOffset val="100"/>
        <c:noMultiLvlLbl val="0"/>
      </c:catAx>
      <c:valAx>
        <c:axId val="30519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Cell number (x1000)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257888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0.25535705297295586"/>
          <c:y val="0.14423688412076754"/>
          <c:w val="0.48928568605762252"/>
          <c:h val="7.4368802659278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Apoptosis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329495937205036"/>
          <c:y val="0.23969214715491396"/>
          <c:w val="0.78961760681762494"/>
          <c:h val="0.62469378181142332"/>
        </c:manualLayout>
      </c:layout>
      <c:lineChart>
        <c:grouping val="standard"/>
        <c:varyColors val="0"/>
        <c:ser>
          <c:idx val="0"/>
          <c:order val="0"/>
          <c:tx>
            <c:strRef>
              <c:f>Proliferation!$A$4</c:f>
              <c:strCache>
                <c:ptCount val="1"/>
                <c:pt idx="0">
                  <c:v>MCF7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19050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Apoptosis!$E$3:$E$7</c:f>
                <c:numCache>
                  <c:formatCode>General</c:formatCode>
                  <c:ptCount val="5"/>
                  <c:pt idx="0">
                    <c:v>0.48083261120685716</c:v>
                  </c:pt>
                  <c:pt idx="1">
                    <c:v>10.352043276571013</c:v>
                  </c:pt>
                  <c:pt idx="2">
                    <c:v>14.205775234037763</c:v>
                  </c:pt>
                  <c:pt idx="3">
                    <c:v>10.118698038779497</c:v>
                  </c:pt>
                  <c:pt idx="4">
                    <c:v>9.4752308678997306</c:v>
                  </c:pt>
                </c:numCache>
              </c:numRef>
            </c:plus>
            <c:minus>
              <c:numRef>
                <c:f>Apoptosis!$E$3:$E$7</c:f>
                <c:numCache>
                  <c:formatCode>General</c:formatCode>
                  <c:ptCount val="5"/>
                  <c:pt idx="0">
                    <c:v>0.48083261120685716</c:v>
                  </c:pt>
                  <c:pt idx="1">
                    <c:v>10.352043276571013</c:v>
                  </c:pt>
                  <c:pt idx="2">
                    <c:v>14.205775234037763</c:v>
                  </c:pt>
                  <c:pt idx="3">
                    <c:v>10.118698038779497</c:v>
                  </c:pt>
                  <c:pt idx="4">
                    <c:v>9.4752308678997306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Proliferation!$A$6:$A$10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Apoptosis!$D$3:$D$7</c:f>
              <c:numCache>
                <c:formatCode>0.00</c:formatCode>
                <c:ptCount val="5"/>
                <c:pt idx="0">
                  <c:v>23.950000000000003</c:v>
                </c:pt>
                <c:pt idx="1">
                  <c:v>42.89</c:v>
                </c:pt>
                <c:pt idx="2">
                  <c:v>80.394999999999996</c:v>
                </c:pt>
                <c:pt idx="3">
                  <c:v>88.984999999999999</c:v>
                </c:pt>
                <c:pt idx="4">
                  <c:v>88.93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66-EA48-B08F-EC81EE99039C}"/>
            </c:ext>
          </c:extLst>
        </c:ser>
        <c:ser>
          <c:idx val="1"/>
          <c:order val="1"/>
          <c:tx>
            <c:strRef>
              <c:f>Proliferation!$A$12</c:f>
              <c:strCache>
                <c:ptCount val="1"/>
                <c:pt idx="0">
                  <c:v>MCF7-sh-WISP2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19050">
                <a:solidFill>
                  <a:srgbClr val="FF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Apoptosis!$E$11:$E$15</c:f>
                <c:numCache>
                  <c:formatCode>General</c:formatCode>
                  <c:ptCount val="5"/>
                  <c:pt idx="0">
                    <c:v>13.138043994446058</c:v>
                  </c:pt>
                  <c:pt idx="1">
                    <c:v>3.6910973977937775</c:v>
                  </c:pt>
                  <c:pt idx="2">
                    <c:v>3.7900923471598942</c:v>
                  </c:pt>
                  <c:pt idx="3">
                    <c:v>1.6334166645409214</c:v>
                  </c:pt>
                  <c:pt idx="4">
                    <c:v>10.797520548718571</c:v>
                  </c:pt>
                </c:numCache>
              </c:numRef>
            </c:plus>
            <c:minus>
              <c:numRef>
                <c:f>Apoptosis!$E$11:$E$15</c:f>
                <c:numCache>
                  <c:formatCode>General</c:formatCode>
                  <c:ptCount val="5"/>
                  <c:pt idx="0">
                    <c:v>13.138043994446058</c:v>
                  </c:pt>
                  <c:pt idx="1">
                    <c:v>3.6910973977937775</c:v>
                  </c:pt>
                  <c:pt idx="2">
                    <c:v>3.7900923471598942</c:v>
                  </c:pt>
                  <c:pt idx="3">
                    <c:v>1.6334166645409214</c:v>
                  </c:pt>
                  <c:pt idx="4">
                    <c:v>10.797520548718571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Apoptosis!$D$11:$D$15</c:f>
              <c:numCache>
                <c:formatCode>0.00</c:formatCode>
                <c:ptCount val="5"/>
                <c:pt idx="0">
                  <c:v>40.29</c:v>
                </c:pt>
                <c:pt idx="1">
                  <c:v>46.01</c:v>
                </c:pt>
                <c:pt idx="2">
                  <c:v>49.94</c:v>
                </c:pt>
                <c:pt idx="3">
                  <c:v>53.674999999999997</c:v>
                </c:pt>
                <c:pt idx="4">
                  <c:v>50.605000000000004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66-EA48-B08F-EC81EE990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257888"/>
        <c:axId val="305199888"/>
      </c:lineChart>
      <c:catAx>
        <c:axId val="159257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Days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199888"/>
        <c:crosses val="autoZero"/>
        <c:auto val="1"/>
        <c:lblAlgn val="ctr"/>
        <c:lblOffset val="100"/>
        <c:noMultiLvlLbl val="0"/>
      </c:catAx>
      <c:valAx>
        <c:axId val="30519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Cell death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257888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0.25535705297295586"/>
          <c:y val="0.14423688412076754"/>
          <c:w val="0.48928568605762252"/>
          <c:h val="7.4368802659278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MCF7-sh-WISP2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329495937205036"/>
          <c:y val="0.23969214715491396"/>
          <c:w val="0.78961760681762494"/>
          <c:h val="0.62469378181142332"/>
        </c:manualLayout>
      </c:layout>
      <c:lineChart>
        <c:grouping val="standard"/>
        <c:varyColors val="0"/>
        <c:ser>
          <c:idx val="0"/>
          <c:order val="0"/>
          <c:tx>
            <c:strRef>
              <c:f>'Glucose &amp; Lactate'!$B$15</c:f>
              <c:strCache>
                <c:ptCount val="1"/>
                <c:pt idx="0">
                  <c:v>Glucose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19050">
                <a:solidFill>
                  <a:srgbClr val="FF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'Glucose &amp; Lactate'!$H$6:$H$10</c:f>
                <c:numCache>
                  <c:formatCode>General</c:formatCode>
                  <c:ptCount val="5"/>
                  <c:pt idx="0">
                    <c:v>8.4852813742385777E-2</c:v>
                  </c:pt>
                  <c:pt idx="1">
                    <c:v>0.7848885271170678</c:v>
                  </c:pt>
                  <c:pt idx="2">
                    <c:v>1.4142135623730951E-2</c:v>
                  </c:pt>
                  <c:pt idx="3">
                    <c:v>4.2426406871192854E-2</c:v>
                  </c:pt>
                  <c:pt idx="4">
                    <c:v>7.0710678118654753E-3</c:v>
                  </c:pt>
                </c:numCache>
              </c:numRef>
            </c:plus>
            <c:minus>
              <c:numRef>
                <c:f>'Glucose &amp; Lactate'!$H$6:$H$10</c:f>
                <c:numCache>
                  <c:formatCode>General</c:formatCode>
                  <c:ptCount val="5"/>
                  <c:pt idx="0">
                    <c:v>8.4852813742385777E-2</c:v>
                  </c:pt>
                  <c:pt idx="1">
                    <c:v>0.7848885271170678</c:v>
                  </c:pt>
                  <c:pt idx="2">
                    <c:v>1.4142135623730951E-2</c:v>
                  </c:pt>
                  <c:pt idx="3">
                    <c:v>4.2426406871192854E-2</c:v>
                  </c:pt>
                  <c:pt idx="4">
                    <c:v>7.0710678118654753E-3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Proliferation!$A$6:$A$10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'Glucose &amp; Lactate'!$F$6:$F$10</c:f>
              <c:numCache>
                <c:formatCode>General</c:formatCode>
                <c:ptCount val="5"/>
                <c:pt idx="0">
                  <c:v>5.52</c:v>
                </c:pt>
                <c:pt idx="1">
                  <c:v>0.55500000000000005</c:v>
                </c:pt>
                <c:pt idx="2">
                  <c:v>0.01</c:v>
                </c:pt>
                <c:pt idx="3">
                  <c:v>0.03</c:v>
                </c:pt>
                <c:pt idx="4">
                  <c:v>5.0000000000000001E-3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3B-434D-AC57-43C26C982AD7}"/>
            </c:ext>
          </c:extLst>
        </c:ser>
        <c:ser>
          <c:idx val="1"/>
          <c:order val="1"/>
          <c:tx>
            <c:strRef>
              <c:f>'Glucose &amp; Lactate'!$C$15</c:f>
              <c:strCache>
                <c:ptCount val="1"/>
                <c:pt idx="0">
                  <c:v>Lactate</c:v>
                </c:pt>
              </c:strCache>
            </c:strRef>
          </c:tx>
          <c:spPr>
            <a:ln w="19050" cap="rnd">
              <a:solidFill>
                <a:srgbClr val="FC68E7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C68E7"/>
              </a:solidFill>
              <a:ln w="19050">
                <a:solidFill>
                  <a:srgbClr val="FC68E7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'Glucose &amp; Lactate'!$I$6:$I$10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0.64346717087975835</c:v>
                  </c:pt>
                  <c:pt idx="2">
                    <c:v>2.4112341238461288</c:v>
                  </c:pt>
                  <c:pt idx="3">
                    <c:v>2.7577164466275281</c:v>
                  </c:pt>
                  <c:pt idx="4">
                    <c:v>2.9344931419241744</c:v>
                  </c:pt>
                </c:numCache>
              </c:numRef>
            </c:plus>
            <c:minus>
              <c:numRef>
                <c:f>'Glucose &amp; Lactate'!$I$6:$I$10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0.64346717087975835</c:v>
                  </c:pt>
                  <c:pt idx="2">
                    <c:v>2.4112341238461288</c:v>
                  </c:pt>
                  <c:pt idx="3">
                    <c:v>2.7577164466275281</c:v>
                  </c:pt>
                  <c:pt idx="4">
                    <c:v>2.9344931419241744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'Glucose &amp; Lactate'!$G$6:$G$10</c:f>
              <c:numCache>
                <c:formatCode>General</c:formatCode>
                <c:ptCount val="5"/>
                <c:pt idx="0">
                  <c:v>1.67</c:v>
                </c:pt>
                <c:pt idx="1">
                  <c:v>8.8049999999999997</c:v>
                </c:pt>
                <c:pt idx="2">
                  <c:v>9.6449999999999996</c:v>
                </c:pt>
                <c:pt idx="3">
                  <c:v>8.5300000000000011</c:v>
                </c:pt>
                <c:pt idx="4">
                  <c:v>7.585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3B-434D-AC57-43C26C982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257888"/>
        <c:axId val="305199888"/>
      </c:lineChart>
      <c:catAx>
        <c:axId val="159257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Days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199888"/>
        <c:crosses val="autoZero"/>
        <c:auto val="1"/>
        <c:lblAlgn val="ctr"/>
        <c:lblOffset val="100"/>
        <c:noMultiLvlLbl val="0"/>
      </c:catAx>
      <c:valAx>
        <c:axId val="3051998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Concentration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257888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0.25535705297295586"/>
          <c:y val="0.14423688412076754"/>
          <c:w val="0.48928568605762252"/>
          <c:h val="7.4368802659278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MCF7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329495937205036"/>
          <c:y val="0.23969214715491396"/>
          <c:w val="0.78961760681762494"/>
          <c:h val="0.62469378181142332"/>
        </c:manualLayout>
      </c:layout>
      <c:lineChart>
        <c:grouping val="standard"/>
        <c:varyColors val="0"/>
        <c:ser>
          <c:idx val="0"/>
          <c:order val="0"/>
          <c:tx>
            <c:strRef>
              <c:f>'Glucose &amp; Lactate'!$B$15</c:f>
              <c:strCache>
                <c:ptCount val="1"/>
                <c:pt idx="0">
                  <c:v>Glucose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19050">
                <a:solidFill>
                  <a:schemeClr val="accent1"/>
                </a:solidFill>
              </a:ln>
              <a:effectLst/>
            </c:spPr>
          </c:marker>
          <c:cat>
            <c:numRef>
              <c:f>Proliferation!$A$6:$A$10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'Glucose &amp; Lactate'!$B$17:$B$21</c:f>
              <c:numCache>
                <c:formatCode>General</c:formatCode>
                <c:ptCount val="5"/>
                <c:pt idx="0">
                  <c:v>5.26</c:v>
                </c:pt>
                <c:pt idx="1">
                  <c:v>0.19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8C-B743-86C3-AE3D215B87B7}"/>
            </c:ext>
          </c:extLst>
        </c:ser>
        <c:ser>
          <c:idx val="1"/>
          <c:order val="1"/>
          <c:tx>
            <c:strRef>
              <c:f>'Glucose &amp; Lactate'!$C$15</c:f>
              <c:strCache>
                <c:ptCount val="1"/>
                <c:pt idx="0">
                  <c:v>Lactate</c:v>
                </c:pt>
              </c:strCache>
            </c:strRef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19050">
                <a:solidFill>
                  <a:srgbClr val="00B0F0"/>
                </a:solidFill>
              </a:ln>
              <a:effectLst/>
            </c:spPr>
          </c:marker>
          <c:val>
            <c:numRef>
              <c:f>'Glucose &amp; Lactate'!$C$17:$C$21</c:f>
              <c:numCache>
                <c:formatCode>General</c:formatCode>
                <c:ptCount val="5"/>
                <c:pt idx="0">
                  <c:v>1.55</c:v>
                </c:pt>
                <c:pt idx="1">
                  <c:v>7.27</c:v>
                </c:pt>
                <c:pt idx="2">
                  <c:v>7.44</c:v>
                </c:pt>
                <c:pt idx="3">
                  <c:v>7.59</c:v>
                </c:pt>
                <c:pt idx="4">
                  <c:v>7.59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8C-B743-86C3-AE3D215B8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257888"/>
        <c:axId val="305199888"/>
      </c:lineChart>
      <c:catAx>
        <c:axId val="159257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Days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199888"/>
        <c:crosses val="autoZero"/>
        <c:auto val="1"/>
        <c:lblAlgn val="ctr"/>
        <c:lblOffset val="100"/>
        <c:noMultiLvlLbl val="0"/>
      </c:catAx>
      <c:valAx>
        <c:axId val="305199888"/>
        <c:scaling>
          <c:orientation val="minMax"/>
          <c:max val="1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Concentration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257888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0.25535705297295586"/>
          <c:y val="0.14423688412076754"/>
          <c:w val="0.48928568605762252"/>
          <c:h val="7.4368802659278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MCF7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329495937205036"/>
          <c:y val="0.23969214715491396"/>
          <c:w val="0.78961760681762494"/>
          <c:h val="0.62469378181142332"/>
        </c:manualLayout>
      </c:layout>
      <c:lineChart>
        <c:grouping val="standard"/>
        <c:varyColors val="0"/>
        <c:ser>
          <c:idx val="0"/>
          <c:order val="0"/>
          <c:tx>
            <c:strRef>
              <c:f>'Glucose &amp; Lactate'!$B$15</c:f>
              <c:strCache>
                <c:ptCount val="1"/>
                <c:pt idx="0">
                  <c:v>Glucose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19050">
                <a:solidFill>
                  <a:srgbClr val="FF0000"/>
                </a:solidFill>
              </a:ln>
              <a:effectLst/>
            </c:spPr>
          </c:marker>
          <c:cat>
            <c:numRef>
              <c:f>Proliferation!$A$6:$A$10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'Glucose &amp; Lactate'!$B$17:$B$21</c:f>
              <c:numCache>
                <c:formatCode>General</c:formatCode>
                <c:ptCount val="5"/>
                <c:pt idx="0">
                  <c:v>5.26</c:v>
                </c:pt>
                <c:pt idx="1">
                  <c:v>0.19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6B-3643-9F7C-6FD27D87C353}"/>
            </c:ext>
          </c:extLst>
        </c:ser>
        <c:ser>
          <c:idx val="1"/>
          <c:order val="1"/>
          <c:tx>
            <c:strRef>
              <c:f>'Glucose &amp; Lactate'!$C$15</c:f>
              <c:strCache>
                <c:ptCount val="1"/>
                <c:pt idx="0">
                  <c:v>Lactate</c:v>
                </c:pt>
              </c:strCache>
            </c:strRef>
          </c:tx>
          <c:spPr>
            <a:ln w="19050" cap="rnd">
              <a:solidFill>
                <a:srgbClr val="FC68E7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C68E7"/>
              </a:solidFill>
              <a:ln w="19050">
                <a:solidFill>
                  <a:srgbClr val="FC68E7"/>
                </a:solidFill>
              </a:ln>
              <a:effectLst/>
            </c:spPr>
          </c:marker>
          <c:val>
            <c:numRef>
              <c:f>'Glucose &amp; Lactate'!$C$17:$C$21</c:f>
              <c:numCache>
                <c:formatCode>General</c:formatCode>
                <c:ptCount val="5"/>
                <c:pt idx="0">
                  <c:v>1.55</c:v>
                </c:pt>
                <c:pt idx="1">
                  <c:v>7.27</c:v>
                </c:pt>
                <c:pt idx="2">
                  <c:v>7.44</c:v>
                </c:pt>
                <c:pt idx="3">
                  <c:v>7.59</c:v>
                </c:pt>
                <c:pt idx="4">
                  <c:v>7.59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6B-3643-9F7C-6FD27D87C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257888"/>
        <c:axId val="305199888"/>
      </c:lineChart>
      <c:catAx>
        <c:axId val="159257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Days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199888"/>
        <c:crosses val="autoZero"/>
        <c:auto val="1"/>
        <c:lblAlgn val="ctr"/>
        <c:lblOffset val="100"/>
        <c:noMultiLvlLbl val="0"/>
      </c:catAx>
      <c:valAx>
        <c:axId val="3051998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Concentration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257888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0.25535705297295586"/>
          <c:y val="0.14423688412076754"/>
          <c:w val="0.48928568605762252"/>
          <c:h val="7.4368802659278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MCT1 Expression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42564043247902"/>
          <c:y val="0.17171296296296296"/>
          <c:w val="0.79729531595103398"/>
          <c:h val="0.571859507144940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11893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32F6-8D41-9959-5B63A3E93084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2F6-8D41-9959-5B63A3E93084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32F6-8D41-9959-5B63A3E93084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2F6-8D41-9959-5B63A3E93084}"/>
              </c:ext>
            </c:extLst>
          </c:dPt>
          <c:dPt>
            <c:idx val="4"/>
            <c:invertIfNegative val="0"/>
            <c:bubble3D val="0"/>
            <c:spPr>
              <a:solidFill>
                <a:srgbClr val="FC68E7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32F6-8D41-9959-5B63A3E9308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2F6-8D41-9959-5B63A3E93084}"/>
              </c:ext>
            </c:extLst>
          </c:dPt>
          <c:errBars>
            <c:errBarType val="both"/>
            <c:errValType val="cust"/>
            <c:noEndCap val="0"/>
            <c:plus>
              <c:numRef>
                <c:f>'MCT1 expression'!$E$6:$E$11</c:f>
                <c:numCache>
                  <c:formatCode>General</c:formatCode>
                  <c:ptCount val="6"/>
                  <c:pt idx="0">
                    <c:v>6.3639610306789177E-2</c:v>
                  </c:pt>
                  <c:pt idx="1">
                    <c:v>8.4852813742386402E-2</c:v>
                  </c:pt>
                  <c:pt idx="2">
                    <c:v>0.30405591591021525</c:v>
                  </c:pt>
                  <c:pt idx="3">
                    <c:v>0.10606601717798113</c:v>
                  </c:pt>
                  <c:pt idx="4">
                    <c:v>1.4142135623730649E-2</c:v>
                  </c:pt>
                  <c:pt idx="5">
                    <c:v>0.16970562748477031</c:v>
                  </c:pt>
                </c:numCache>
              </c:numRef>
            </c:plus>
            <c:minus>
              <c:numRef>
                <c:f>'MCT1 expression'!$E$6:$E$11</c:f>
                <c:numCache>
                  <c:formatCode>General</c:formatCode>
                  <c:ptCount val="6"/>
                  <c:pt idx="0">
                    <c:v>6.3639610306789177E-2</c:v>
                  </c:pt>
                  <c:pt idx="1">
                    <c:v>8.4852813742386402E-2</c:v>
                  </c:pt>
                  <c:pt idx="2">
                    <c:v>0.30405591591021525</c:v>
                  </c:pt>
                  <c:pt idx="3">
                    <c:v>0.10606601717798113</c:v>
                  </c:pt>
                  <c:pt idx="4">
                    <c:v>1.4142135623730649E-2</c:v>
                  </c:pt>
                  <c:pt idx="5">
                    <c:v>0.16970562748477031</c:v>
                  </c:pt>
                </c:numCache>
              </c:numRef>
            </c:minus>
            <c:spPr>
              <a:noFill/>
              <a:ln w="19050" cap="sq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'MCT1 expression'!$F$6:$F$11</c:f>
              <c:strCache>
                <c:ptCount val="6"/>
                <c:pt idx="0">
                  <c:v>D0</c:v>
                </c:pt>
                <c:pt idx="1">
                  <c:v>D3</c:v>
                </c:pt>
                <c:pt idx="2">
                  <c:v>D4</c:v>
                </c:pt>
                <c:pt idx="3">
                  <c:v>D5</c:v>
                </c:pt>
                <c:pt idx="4">
                  <c:v>D4 Rescue (24h)</c:v>
                </c:pt>
                <c:pt idx="5">
                  <c:v>D5 Rescue (48h)</c:v>
                </c:pt>
              </c:strCache>
            </c:strRef>
          </c:cat>
          <c:val>
            <c:numRef>
              <c:f>'MCT1 expression'!$D$6:$D$11</c:f>
              <c:numCache>
                <c:formatCode>0.00</c:formatCode>
                <c:ptCount val="6"/>
                <c:pt idx="0">
                  <c:v>15.565</c:v>
                </c:pt>
                <c:pt idx="1">
                  <c:v>25.72</c:v>
                </c:pt>
                <c:pt idx="2">
                  <c:v>26.195</c:v>
                </c:pt>
                <c:pt idx="3">
                  <c:v>33.974999999999994</c:v>
                </c:pt>
                <c:pt idx="4">
                  <c:v>19.28</c:v>
                </c:pt>
                <c:pt idx="5">
                  <c:v>11.92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F6-8D41-9959-5B63A3E93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2401504"/>
        <c:axId val="272403232"/>
      </c:barChart>
      <c:catAx>
        <c:axId val="272401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Days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2403232"/>
        <c:crosses val="autoZero"/>
        <c:auto val="1"/>
        <c:lblAlgn val="ctr"/>
        <c:lblOffset val="100"/>
        <c:noMultiLvlLbl val="0"/>
      </c:catAx>
      <c:valAx>
        <c:axId val="272403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 Mean Fluorescence Intensity</a:t>
                </a:r>
              </a:p>
              <a:p>
                <a:pPr>
                  <a:defRPr/>
                </a:pPr>
                <a:r>
                  <a:rPr lang="en-GB"/>
                  <a:t>MCT1 Al488-FL1 (a.u.)</a:t>
                </a:r>
              </a:p>
            </c:rich>
          </c:tx>
          <c:layout>
            <c:manualLayout>
              <c:xMode val="edge"/>
              <c:yMode val="edge"/>
              <c:x val="3.6206901467132971E-2"/>
              <c:y val="0.171712962962962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2401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271803</xdr:colOff>
      <xdr:row>23</xdr:row>
      <xdr:rowOff>159520</xdr:rowOff>
    </xdr:from>
    <xdr:to>
      <xdr:col>4</xdr:col>
      <xdr:colOff>830841</xdr:colOff>
      <xdr:row>38</xdr:row>
      <xdr:rowOff>11868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24</xdr:row>
      <xdr:rowOff>0</xdr:rowOff>
    </xdr:from>
    <xdr:to>
      <xdr:col>11</xdr:col>
      <xdr:colOff>357262</xdr:colOff>
      <xdr:row>38</xdr:row>
      <xdr:rowOff>54123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629065</xdr:colOff>
      <xdr:row>40</xdr:row>
      <xdr:rowOff>47477</xdr:rowOff>
    </xdr:from>
    <xdr:to>
      <xdr:col>5</xdr:col>
      <xdr:colOff>392446</xdr:colOff>
      <xdr:row>57</xdr:row>
      <xdr:rowOff>118692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24</xdr:row>
      <xdr:rowOff>190500</xdr:rowOff>
    </xdr:from>
    <xdr:to>
      <xdr:col>5</xdr:col>
      <xdr:colOff>451674</xdr:colOff>
      <xdr:row>42</xdr:row>
      <xdr:rowOff>34301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423333</xdr:colOff>
      <xdr:row>24</xdr:row>
      <xdr:rowOff>0</xdr:rowOff>
    </xdr:from>
    <xdr:to>
      <xdr:col>4</xdr:col>
      <xdr:colOff>884885</xdr:colOff>
      <xdr:row>41</xdr:row>
      <xdr:rowOff>142957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24</xdr:row>
      <xdr:rowOff>0</xdr:rowOff>
    </xdr:from>
    <xdr:to>
      <xdr:col>11</xdr:col>
      <xdr:colOff>201779</xdr:colOff>
      <xdr:row>41</xdr:row>
      <xdr:rowOff>142957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966931</xdr:colOff>
      <xdr:row>44</xdr:row>
      <xdr:rowOff>0</xdr:rowOff>
    </xdr:from>
    <xdr:to>
      <xdr:col>11</xdr:col>
      <xdr:colOff>187347</xdr:colOff>
      <xdr:row>61</xdr:row>
      <xdr:rowOff>142957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1583267</xdr:colOff>
      <xdr:row>14</xdr:row>
      <xdr:rowOff>4234</xdr:rowOff>
    </xdr:from>
    <xdr:to>
      <xdr:col>6</xdr:col>
      <xdr:colOff>8466</xdr:colOff>
      <xdr:row>27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190A332-A464-97FD-EE0A-D4BE6964B8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0FBCA-0A16-A547-8258-5D7DF0CAAD6E}">
  <dimension ref="A1:K25"/>
  <sheetViews>
    <sheetView tabSelected="1" zoomScale="107" workbookViewId="0">
      <selection activeCell="P7" sqref="P7"/>
    </sheetView>
  </sheetViews>
  <sheetFormatPr baseColWidth="10" defaultRowHeight="16"/>
  <cols>
    <col min="1" max="1" width="14.83203125" bestFit="1" customWidth="1"/>
    <col min="3" max="3" width="14.83203125" bestFit="1" customWidth="1"/>
    <col min="4" max="4" width="14.83203125" customWidth="1"/>
    <col min="7" max="7" width="14.33203125" customWidth="1"/>
  </cols>
  <sheetData>
    <row r="1" spans="1:11">
      <c r="A1" s="51" t="s">
        <v>126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>
      <c r="A2" s="49" t="s">
        <v>127</v>
      </c>
      <c r="B2" s="49"/>
      <c r="C2" s="49"/>
      <c r="D2" s="49"/>
      <c r="E2" s="49"/>
      <c r="F2" s="49"/>
      <c r="G2" s="49"/>
      <c r="H2" s="49"/>
      <c r="I2" s="49"/>
      <c r="J2" s="49"/>
      <c r="K2" s="50"/>
    </row>
    <row r="4" spans="1:11">
      <c r="A4" t="s">
        <v>0</v>
      </c>
      <c r="B4" t="s">
        <v>1</v>
      </c>
      <c r="G4" t="s">
        <v>0</v>
      </c>
      <c r="H4" t="s">
        <v>1</v>
      </c>
    </row>
    <row r="5" spans="1:11">
      <c r="A5" t="s">
        <v>10</v>
      </c>
      <c r="B5" t="s">
        <v>3</v>
      </c>
      <c r="D5" t="s">
        <v>9</v>
      </c>
      <c r="E5" t="s">
        <v>4</v>
      </c>
      <c r="G5" t="s">
        <v>10</v>
      </c>
      <c r="H5" t="s">
        <v>3</v>
      </c>
      <c r="J5" t="s">
        <v>9</v>
      </c>
      <c r="K5" t="s">
        <v>4</v>
      </c>
    </row>
    <row r="6" spans="1:11">
      <c r="A6">
        <v>0</v>
      </c>
      <c r="B6">
        <v>1800</v>
      </c>
      <c r="C6">
        <v>1800</v>
      </c>
      <c r="D6">
        <f>AVERAGE(B6,C6)</f>
        <v>1800</v>
      </c>
      <c r="E6" s="2">
        <f>STDEVA(B6:C6)</f>
        <v>0</v>
      </c>
      <c r="G6">
        <v>0</v>
      </c>
      <c r="H6">
        <v>1800000</v>
      </c>
      <c r="I6">
        <v>1800000</v>
      </c>
      <c r="J6">
        <f>AVERAGE(H6,I6)</f>
        <v>1800000</v>
      </c>
      <c r="K6" s="2">
        <f>STDEVA(H6:I6)</f>
        <v>0</v>
      </c>
    </row>
    <row r="7" spans="1:11">
      <c r="A7">
        <v>1</v>
      </c>
      <c r="B7">
        <v>2746</v>
      </c>
      <c r="C7">
        <v>2184</v>
      </c>
      <c r="D7">
        <f t="shared" ref="D7:D10" si="0">AVERAGE(B7,C7)</f>
        <v>2465</v>
      </c>
      <c r="E7" s="2">
        <f>STDEVA(B7:C7)</f>
        <v>397.39401102683973</v>
      </c>
      <c r="F7" s="2"/>
      <c r="G7">
        <v>1</v>
      </c>
      <c r="H7">
        <v>2746000</v>
      </c>
      <c r="I7">
        <v>2184000</v>
      </c>
      <c r="J7">
        <f t="shared" ref="J7:J10" si="1">AVERAGE(H7,I7)</f>
        <v>2465000</v>
      </c>
      <c r="K7" s="2">
        <f>STDEVA(H7:I7)</f>
        <v>397394.01102683973</v>
      </c>
    </row>
    <row r="8" spans="1:11">
      <c r="A8">
        <v>2</v>
      </c>
      <c r="B8">
        <v>3579</v>
      </c>
      <c r="C8">
        <v>4354</v>
      </c>
      <c r="D8">
        <f t="shared" si="0"/>
        <v>3966.5</v>
      </c>
      <c r="E8" s="2">
        <f>STDEVA(B8:C8)</f>
        <v>548.00775541957432</v>
      </c>
      <c r="G8">
        <v>2</v>
      </c>
      <c r="H8">
        <v>3579000</v>
      </c>
      <c r="I8">
        <v>4354000</v>
      </c>
      <c r="J8">
        <f t="shared" si="1"/>
        <v>3966500</v>
      </c>
      <c r="K8" s="2">
        <f>STDEVA(H8:I8)</f>
        <v>548007.75541957433</v>
      </c>
    </row>
    <row r="9" spans="1:11">
      <c r="A9">
        <v>3</v>
      </c>
      <c r="B9">
        <v>3961</v>
      </c>
      <c r="C9">
        <v>4093</v>
      </c>
      <c r="D9">
        <f t="shared" si="0"/>
        <v>4027</v>
      </c>
      <c r="E9" s="2">
        <f>STDEVA(B9:C9)</f>
        <v>93.338095116624274</v>
      </c>
      <c r="G9">
        <v>3</v>
      </c>
      <c r="H9">
        <v>3961000</v>
      </c>
      <c r="I9">
        <v>4093000</v>
      </c>
      <c r="J9">
        <f t="shared" si="1"/>
        <v>4027000</v>
      </c>
      <c r="K9" s="2">
        <f>STDEVA(H9:I9)</f>
        <v>93338.095116624274</v>
      </c>
    </row>
    <row r="10" spans="1:11">
      <c r="A10">
        <v>4</v>
      </c>
      <c r="B10">
        <v>4622</v>
      </c>
      <c r="C10">
        <v>4756</v>
      </c>
      <c r="D10">
        <f t="shared" si="0"/>
        <v>4689</v>
      </c>
      <c r="E10" s="2">
        <f>STDEVA(B10:C10)</f>
        <v>94.752308678997366</v>
      </c>
      <c r="G10">
        <v>4</v>
      </c>
      <c r="H10">
        <v>4622000</v>
      </c>
      <c r="I10">
        <v>4756000</v>
      </c>
      <c r="J10">
        <f t="shared" si="1"/>
        <v>4689000</v>
      </c>
      <c r="K10" s="2">
        <f>STDEVA(H10:I10)</f>
        <v>94752.308678997375</v>
      </c>
    </row>
    <row r="11" spans="1:11" ht="17" thickBot="1"/>
    <row r="12" spans="1:11">
      <c r="A12" t="s">
        <v>5</v>
      </c>
      <c r="B12" t="s">
        <v>6</v>
      </c>
      <c r="G12" s="10" t="s">
        <v>5</v>
      </c>
      <c r="H12" s="11" t="s">
        <v>6</v>
      </c>
      <c r="I12" s="11"/>
      <c r="J12" s="11"/>
      <c r="K12" s="12"/>
    </row>
    <row r="13" spans="1:11">
      <c r="A13" t="s">
        <v>10</v>
      </c>
      <c r="B13" t="s">
        <v>3</v>
      </c>
      <c r="D13" t="s">
        <v>9</v>
      </c>
      <c r="E13" t="s">
        <v>4</v>
      </c>
      <c r="G13" s="13" t="s">
        <v>10</v>
      </c>
      <c r="H13" t="s">
        <v>3</v>
      </c>
      <c r="J13" t="s">
        <v>9</v>
      </c>
      <c r="K13" s="14" t="s">
        <v>4</v>
      </c>
    </row>
    <row r="14" spans="1:11">
      <c r="A14">
        <v>0</v>
      </c>
      <c r="B14">
        <v>1500</v>
      </c>
      <c r="C14">
        <v>1500</v>
      </c>
      <c r="D14">
        <f>AVERAGE(B14,C14)</f>
        <v>1500</v>
      </c>
      <c r="E14" s="1">
        <f>STDEVA(B14:C14)</f>
        <v>0</v>
      </c>
      <c r="G14" s="13">
        <v>0</v>
      </c>
      <c r="H14">
        <v>1500000</v>
      </c>
      <c r="I14">
        <v>1500000</v>
      </c>
      <c r="J14">
        <f>AVERAGE(H14,I14)</f>
        <v>1500000</v>
      </c>
      <c r="K14" s="15">
        <f>STDEVA(H14:I14)</f>
        <v>0</v>
      </c>
    </row>
    <row r="15" spans="1:11">
      <c r="A15">
        <v>1</v>
      </c>
      <c r="B15">
        <v>6875</v>
      </c>
      <c r="C15">
        <v>5800</v>
      </c>
      <c r="D15">
        <f t="shared" ref="D15:D18" si="2">AVERAGE(B15,C15)</f>
        <v>6337.5</v>
      </c>
      <c r="E15" s="1">
        <f>STDEVA(B15:C15)</f>
        <v>760.13978977553859</v>
      </c>
      <c r="G15" s="13">
        <v>1</v>
      </c>
      <c r="H15">
        <v>6875000</v>
      </c>
      <c r="I15">
        <v>5800000</v>
      </c>
      <c r="J15">
        <f t="shared" ref="J15:J18" si="3">AVERAGE(H15,I15)</f>
        <v>6337500</v>
      </c>
      <c r="K15" s="15">
        <f>STDEVA(H15:I15)</f>
        <v>760139.78977553861</v>
      </c>
    </row>
    <row r="16" spans="1:11">
      <c r="A16">
        <v>2</v>
      </c>
      <c r="B16">
        <v>6634</v>
      </c>
      <c r="C16">
        <v>5600</v>
      </c>
      <c r="D16">
        <f t="shared" si="2"/>
        <v>6117</v>
      </c>
      <c r="E16" s="1">
        <f>STDEVA(B16:C16)</f>
        <v>731.14841174689013</v>
      </c>
      <c r="G16" s="13">
        <v>2</v>
      </c>
      <c r="H16">
        <v>6634000</v>
      </c>
      <c r="I16">
        <v>5600000</v>
      </c>
      <c r="J16">
        <f t="shared" si="3"/>
        <v>6117000</v>
      </c>
      <c r="K16" s="15">
        <f>STDEVA(H16:I16)</f>
        <v>731148.41174689017</v>
      </c>
    </row>
    <row r="17" spans="1:11">
      <c r="A17">
        <v>3</v>
      </c>
      <c r="B17">
        <v>6003</v>
      </c>
      <c r="C17">
        <v>5000</v>
      </c>
      <c r="D17">
        <f t="shared" si="2"/>
        <v>5501.5</v>
      </c>
      <c r="E17" s="1">
        <f>STDEVA(B17:C17)</f>
        <v>709.22810153010721</v>
      </c>
      <c r="G17" s="13">
        <v>3</v>
      </c>
      <c r="H17">
        <v>6003000</v>
      </c>
      <c r="I17">
        <v>5000000</v>
      </c>
      <c r="J17">
        <f t="shared" si="3"/>
        <v>5501500</v>
      </c>
      <c r="K17" s="15">
        <f>STDEVA(H17:I17)</f>
        <v>709228.1015301072</v>
      </c>
    </row>
    <row r="18" spans="1:11" ht="17" thickBot="1">
      <c r="A18">
        <v>4</v>
      </c>
      <c r="B18">
        <v>7195</v>
      </c>
      <c r="C18">
        <v>6200</v>
      </c>
      <c r="D18">
        <f t="shared" si="2"/>
        <v>6697.5</v>
      </c>
      <c r="E18" s="1">
        <f>STDEVA(B18:C18)</f>
        <v>703.57124728061478</v>
      </c>
      <c r="G18" s="16">
        <v>4</v>
      </c>
      <c r="H18" s="17">
        <v>7195000</v>
      </c>
      <c r="I18" s="17">
        <v>6200000</v>
      </c>
      <c r="J18" s="17">
        <f t="shared" si="3"/>
        <v>6697500</v>
      </c>
      <c r="K18" s="19">
        <f>STDEVA(H18:I18)</f>
        <v>703571.2472806148</v>
      </c>
    </row>
    <row r="20" spans="1:11" ht="17" thickBot="1"/>
    <row r="21" spans="1:11">
      <c r="A21" s="31" t="s">
        <v>43</v>
      </c>
      <c r="B21" s="32"/>
      <c r="C21" s="32"/>
      <c r="D21" s="32"/>
      <c r="E21" s="33"/>
      <c r="G21" s="3"/>
      <c r="H21" s="1"/>
      <c r="I21" s="1"/>
    </row>
    <row r="22" spans="1:11" ht="17" thickBot="1">
      <c r="A22" s="34" t="s">
        <v>44</v>
      </c>
      <c r="B22" s="35"/>
      <c r="C22" s="35"/>
      <c r="D22" s="35"/>
      <c r="E22" s="36"/>
      <c r="G22" s="3"/>
      <c r="H22" s="1"/>
      <c r="I22" s="1"/>
    </row>
    <row r="23" spans="1:11">
      <c r="G23" s="3"/>
      <c r="H23" s="1"/>
      <c r="I23" s="1"/>
    </row>
    <row r="24" spans="1:11">
      <c r="G24" s="3"/>
      <c r="H24" s="1"/>
      <c r="I24" s="1"/>
    </row>
    <row r="25" spans="1:11">
      <c r="G25" s="3"/>
      <c r="H25" s="1"/>
      <c r="I25" s="1"/>
    </row>
  </sheetData>
  <mergeCells count="2">
    <mergeCell ref="A1:K1"/>
    <mergeCell ref="A2:K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333C4-C438-E74F-B7C4-2E979215F19E}">
  <dimension ref="A1:E23"/>
  <sheetViews>
    <sheetView topLeftCell="A9" workbookViewId="0">
      <selection activeCell="H28" sqref="H28"/>
    </sheetView>
  </sheetViews>
  <sheetFormatPr baseColWidth="10" defaultRowHeight="16"/>
  <cols>
    <col min="1" max="1" width="14.83203125" bestFit="1" customWidth="1"/>
    <col min="3" max="3" width="14.83203125" bestFit="1" customWidth="1"/>
  </cols>
  <sheetData>
    <row r="1" spans="1:5">
      <c r="A1" t="s">
        <v>0</v>
      </c>
      <c r="B1" t="s">
        <v>1</v>
      </c>
    </row>
    <row r="2" spans="1:5">
      <c r="A2" t="s">
        <v>2</v>
      </c>
      <c r="B2" t="s">
        <v>3</v>
      </c>
      <c r="D2" t="s">
        <v>9</v>
      </c>
      <c r="E2" t="s">
        <v>4</v>
      </c>
    </row>
    <row r="3" spans="1:5">
      <c r="A3">
        <v>0</v>
      </c>
      <c r="B3">
        <v>24.290000000000006</v>
      </c>
      <c r="C3">
        <v>23.61</v>
      </c>
      <c r="D3" s="1">
        <f>AVERAGE(B3:C3)</f>
        <v>23.950000000000003</v>
      </c>
      <c r="E3" s="2">
        <f>STDEVA(B3:C3)</f>
        <v>0.48083261120685716</v>
      </c>
    </row>
    <row r="4" spans="1:5">
      <c r="A4">
        <v>1</v>
      </c>
      <c r="B4">
        <v>35.569999999999993</v>
      </c>
      <c r="C4">
        <v>50.21</v>
      </c>
      <c r="D4" s="1">
        <f>AVERAGE(B4:C4)</f>
        <v>42.89</v>
      </c>
      <c r="E4" s="2">
        <f>STDEVA(B4:C4)</f>
        <v>10.352043276571013</v>
      </c>
    </row>
    <row r="5" spans="1:5">
      <c r="A5">
        <v>2</v>
      </c>
      <c r="B5">
        <v>90.44</v>
      </c>
      <c r="C5">
        <v>70.349999999999994</v>
      </c>
      <c r="D5" s="1">
        <f>AVERAGE(B5:C5)</f>
        <v>80.394999999999996</v>
      </c>
      <c r="E5" s="2">
        <f>STDEVA(B5:C5)</f>
        <v>14.205775234037763</v>
      </c>
    </row>
    <row r="6" spans="1:5">
      <c r="A6">
        <v>3</v>
      </c>
      <c r="B6">
        <v>96.14</v>
      </c>
      <c r="C6">
        <v>81.83</v>
      </c>
      <c r="D6" s="1">
        <f>AVERAGE(B6:C6)</f>
        <v>88.984999999999999</v>
      </c>
      <c r="E6" s="2">
        <f>STDEVA(B6:C6)</f>
        <v>10.118698038779497</v>
      </c>
    </row>
    <row r="7" spans="1:5">
      <c r="A7">
        <v>4</v>
      </c>
      <c r="B7">
        <v>95.63</v>
      </c>
      <c r="C7">
        <v>82.23</v>
      </c>
      <c r="D7" s="1">
        <f>AVERAGE(B7:C7)</f>
        <v>88.93</v>
      </c>
      <c r="E7" s="2">
        <f>STDEVA(B7:C7)</f>
        <v>9.4752308678997306</v>
      </c>
    </row>
    <row r="9" spans="1:5">
      <c r="A9" t="s">
        <v>5</v>
      </c>
      <c r="B9" t="s">
        <v>6</v>
      </c>
    </row>
    <row r="10" spans="1:5">
      <c r="A10" t="s">
        <v>7</v>
      </c>
      <c r="B10" t="s">
        <v>3</v>
      </c>
      <c r="D10" t="s">
        <v>9</v>
      </c>
      <c r="E10" t="s">
        <v>4</v>
      </c>
    </row>
    <row r="11" spans="1:5">
      <c r="A11">
        <v>0</v>
      </c>
      <c r="B11">
        <v>49.58</v>
      </c>
      <c r="C11">
        <v>31</v>
      </c>
      <c r="D11" s="1">
        <f>AVERAGE(B11:C11)</f>
        <v>40.29</v>
      </c>
      <c r="E11" s="1">
        <f>STDEVA(B11:C11)</f>
        <v>13.138043994446058</v>
      </c>
    </row>
    <row r="12" spans="1:5">
      <c r="A12">
        <v>1</v>
      </c>
      <c r="B12">
        <v>48.62</v>
      </c>
      <c r="C12">
        <v>43.4</v>
      </c>
      <c r="D12" s="1">
        <f>AVERAGE(B12:C12)</f>
        <v>46.01</v>
      </c>
      <c r="E12" s="1">
        <f>STDEVA(B12:C12)</f>
        <v>3.6910973977937775</v>
      </c>
    </row>
    <row r="13" spans="1:5">
      <c r="A13">
        <v>2</v>
      </c>
      <c r="B13">
        <v>52.62</v>
      </c>
      <c r="C13">
        <v>47.26</v>
      </c>
      <c r="D13" s="1">
        <f>AVERAGE(B13:C13)</f>
        <v>49.94</v>
      </c>
      <c r="E13" s="1">
        <f>STDEVA(B13:C13)</f>
        <v>3.7900923471598942</v>
      </c>
    </row>
    <row r="14" spans="1:5">
      <c r="A14">
        <v>3</v>
      </c>
      <c r="B14">
        <v>52.52</v>
      </c>
      <c r="C14">
        <v>54.83</v>
      </c>
      <c r="D14" s="1">
        <f>AVERAGE(B14:C14)</f>
        <v>53.674999999999997</v>
      </c>
      <c r="E14" s="1">
        <f>STDEVA(B14:C14)</f>
        <v>1.6334166645409214</v>
      </c>
    </row>
    <row r="15" spans="1:5">
      <c r="A15">
        <v>4</v>
      </c>
      <c r="B15">
        <v>58.24</v>
      </c>
      <c r="C15">
        <v>42.97</v>
      </c>
      <c r="D15" s="1">
        <f>AVERAGE(B15:C15)</f>
        <v>50.605000000000004</v>
      </c>
      <c r="E15" s="1">
        <f>STDEVA(B15:C15)</f>
        <v>10.797520548718571</v>
      </c>
    </row>
    <row r="18" spans="1:5">
      <c r="B18" t="s">
        <v>0</v>
      </c>
      <c r="C18" t="s">
        <v>5</v>
      </c>
      <c r="D18" t="s">
        <v>4</v>
      </c>
      <c r="E18" t="s">
        <v>4</v>
      </c>
    </row>
    <row r="19" spans="1:5">
      <c r="A19" s="3">
        <v>0</v>
      </c>
      <c r="B19" s="1">
        <v>23.95</v>
      </c>
      <c r="C19" s="1">
        <v>40.29</v>
      </c>
      <c r="D19">
        <v>0.5</v>
      </c>
      <c r="E19">
        <v>13.14</v>
      </c>
    </row>
    <row r="20" spans="1:5">
      <c r="A20" s="3">
        <v>1</v>
      </c>
      <c r="B20" s="1">
        <v>42.89</v>
      </c>
      <c r="C20" s="1">
        <v>46.01</v>
      </c>
      <c r="D20">
        <v>10.4</v>
      </c>
      <c r="E20">
        <v>3.69</v>
      </c>
    </row>
    <row r="21" spans="1:5">
      <c r="A21" s="3">
        <v>2</v>
      </c>
      <c r="B21" s="1">
        <v>80.400000000000006</v>
      </c>
      <c r="C21" s="1">
        <v>49.01</v>
      </c>
      <c r="D21">
        <v>14.2</v>
      </c>
      <c r="E21">
        <v>3.79</v>
      </c>
    </row>
    <row r="22" spans="1:5">
      <c r="A22" s="3">
        <v>3</v>
      </c>
      <c r="B22" s="1">
        <v>88.99</v>
      </c>
      <c r="C22" s="1">
        <v>53.68</v>
      </c>
      <c r="D22">
        <v>10.1</v>
      </c>
      <c r="E22">
        <v>1.63</v>
      </c>
    </row>
    <row r="23" spans="1:5">
      <c r="A23" s="3">
        <v>4</v>
      </c>
      <c r="B23" s="1">
        <v>88.93</v>
      </c>
      <c r="C23" s="1">
        <v>50.61</v>
      </c>
      <c r="D23">
        <v>9.5</v>
      </c>
      <c r="E23">
        <v>10.8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26527-4C99-7442-A50D-9115F41A770F}">
  <dimension ref="A1:I21"/>
  <sheetViews>
    <sheetView topLeftCell="A25" zoomScale="88" workbookViewId="0">
      <selection activeCell="M43" sqref="M43"/>
    </sheetView>
  </sheetViews>
  <sheetFormatPr baseColWidth="10" defaultRowHeight="16"/>
  <cols>
    <col min="1" max="1" width="15.6640625" customWidth="1"/>
    <col min="2" max="2" width="14.5" customWidth="1"/>
    <col min="3" max="3" width="12.6640625" customWidth="1"/>
    <col min="4" max="4" width="14.1640625" customWidth="1"/>
    <col min="5" max="6" width="12.83203125" customWidth="1"/>
    <col min="7" max="7" width="13.33203125" customWidth="1"/>
    <col min="8" max="9" width="12.83203125" customWidth="1"/>
  </cols>
  <sheetData>
    <row r="1" spans="1:9" ht="17" thickBot="1"/>
    <row r="2" spans="1:9">
      <c r="A2" s="10" t="s">
        <v>5</v>
      </c>
      <c r="B2" s="11" t="s">
        <v>6</v>
      </c>
      <c r="C2" s="11"/>
      <c r="D2" s="11"/>
      <c r="E2" s="11"/>
      <c r="F2" s="11"/>
      <c r="G2" s="11"/>
      <c r="H2" s="11"/>
      <c r="I2" s="12"/>
    </row>
    <row r="3" spans="1:9">
      <c r="A3" s="13" t="s">
        <v>11</v>
      </c>
      <c r="B3" t="s">
        <v>12</v>
      </c>
      <c r="I3" s="14"/>
    </row>
    <row r="4" spans="1:9">
      <c r="A4" s="13"/>
      <c r="B4" s="44" t="s">
        <v>21</v>
      </c>
      <c r="C4" s="45"/>
      <c r="D4" s="44" t="s">
        <v>22</v>
      </c>
      <c r="E4" s="45"/>
      <c r="F4" s="46" t="s">
        <v>8</v>
      </c>
      <c r="G4" s="47"/>
      <c r="H4" s="46" t="s">
        <v>23</v>
      </c>
      <c r="I4" s="48"/>
    </row>
    <row r="5" spans="1:9">
      <c r="A5" s="20" t="s">
        <v>20</v>
      </c>
      <c r="B5" s="5" t="s">
        <v>13</v>
      </c>
      <c r="C5" s="6" t="s">
        <v>14</v>
      </c>
      <c r="D5" s="5" t="s">
        <v>13</v>
      </c>
      <c r="E5" s="6" t="s">
        <v>14</v>
      </c>
      <c r="F5" s="5" t="s">
        <v>13</v>
      </c>
      <c r="G5" s="6" t="s">
        <v>14</v>
      </c>
      <c r="H5" s="5" t="s">
        <v>13</v>
      </c>
      <c r="I5" s="21" t="s">
        <v>14</v>
      </c>
    </row>
    <row r="6" spans="1:9">
      <c r="A6" s="13" t="s">
        <v>15</v>
      </c>
      <c r="B6" s="7">
        <v>5.46</v>
      </c>
      <c r="C6" s="8">
        <v>1.67</v>
      </c>
      <c r="D6" s="7">
        <v>5.58</v>
      </c>
      <c r="E6" s="8">
        <v>1.67</v>
      </c>
      <c r="F6" s="7">
        <f>AVERAGE(B6,D6)</f>
        <v>5.52</v>
      </c>
      <c r="G6" s="8">
        <f>AVERAGE(C6,E6)</f>
        <v>1.67</v>
      </c>
      <c r="H6" s="7">
        <f>STDEV(B6,D6)</f>
        <v>8.4852813742385777E-2</v>
      </c>
      <c r="I6" s="14">
        <f>STDEV(C6,E6)</f>
        <v>0</v>
      </c>
    </row>
    <row r="7" spans="1:9">
      <c r="A7" s="13" t="s">
        <v>16</v>
      </c>
      <c r="B7" s="7">
        <v>0</v>
      </c>
      <c r="C7" s="8">
        <v>9.26</v>
      </c>
      <c r="D7" s="7">
        <v>1.1100000000000001</v>
      </c>
      <c r="E7" s="8">
        <v>8.35</v>
      </c>
      <c r="F7" s="7">
        <f t="shared" ref="F7:F10" si="0">AVERAGE(B7,D7)</f>
        <v>0.55500000000000005</v>
      </c>
      <c r="G7" s="8">
        <f t="shared" ref="G7:G10" si="1">AVERAGE(C7,E7)</f>
        <v>8.8049999999999997</v>
      </c>
      <c r="H7" s="7">
        <f t="shared" ref="H7:H10" si="2">STDEV(B7,D7)</f>
        <v>0.7848885271170678</v>
      </c>
      <c r="I7" s="14">
        <f t="shared" ref="I7:I10" si="3">STDEV(C7,E7)</f>
        <v>0.64346717087975835</v>
      </c>
    </row>
    <row r="8" spans="1:9">
      <c r="A8" s="13" t="s">
        <v>17</v>
      </c>
      <c r="B8" s="7">
        <v>0</v>
      </c>
      <c r="C8" s="8">
        <v>7.94</v>
      </c>
      <c r="D8" s="7">
        <v>0.02</v>
      </c>
      <c r="E8" s="8">
        <v>11.35</v>
      </c>
      <c r="F8" s="7">
        <f t="shared" si="0"/>
        <v>0.01</v>
      </c>
      <c r="G8" s="8">
        <f t="shared" si="1"/>
        <v>9.6449999999999996</v>
      </c>
      <c r="H8" s="7">
        <f t="shared" si="2"/>
        <v>1.4142135623730951E-2</v>
      </c>
      <c r="I8" s="14">
        <f t="shared" si="3"/>
        <v>2.4112341238461288</v>
      </c>
    </row>
    <row r="9" spans="1:9">
      <c r="A9" s="13" t="s">
        <v>18</v>
      </c>
      <c r="B9" s="7">
        <v>0</v>
      </c>
      <c r="C9" s="8">
        <v>6.58</v>
      </c>
      <c r="D9" s="7">
        <v>0.06</v>
      </c>
      <c r="E9" s="8">
        <v>10.48</v>
      </c>
      <c r="F9" s="7">
        <f t="shared" si="0"/>
        <v>0.03</v>
      </c>
      <c r="G9" s="8">
        <f t="shared" si="1"/>
        <v>8.5300000000000011</v>
      </c>
      <c r="H9" s="7">
        <f t="shared" si="2"/>
        <v>4.2426406871192854E-2</v>
      </c>
      <c r="I9" s="14">
        <f t="shared" si="3"/>
        <v>2.7577164466275281</v>
      </c>
    </row>
    <row r="10" spans="1:9" ht="17" thickBot="1">
      <c r="A10" s="16" t="s">
        <v>19</v>
      </c>
      <c r="B10" s="22">
        <v>0</v>
      </c>
      <c r="C10" s="23">
        <v>5.51</v>
      </c>
      <c r="D10" s="22">
        <v>0.01</v>
      </c>
      <c r="E10" s="23">
        <v>9.66</v>
      </c>
      <c r="F10" s="22">
        <f t="shared" si="0"/>
        <v>5.0000000000000001E-3</v>
      </c>
      <c r="G10" s="23">
        <f t="shared" si="1"/>
        <v>7.585</v>
      </c>
      <c r="H10" s="22">
        <f t="shared" si="2"/>
        <v>7.0710678118654753E-3</v>
      </c>
      <c r="I10" s="24">
        <f t="shared" si="3"/>
        <v>2.9344931419241744</v>
      </c>
    </row>
    <row r="13" spans="1:9">
      <c r="A13" t="s">
        <v>0</v>
      </c>
      <c r="B13" t="s">
        <v>1</v>
      </c>
    </row>
    <row r="14" spans="1:9">
      <c r="A14" t="s">
        <v>11</v>
      </c>
      <c r="B14" t="s">
        <v>3</v>
      </c>
    </row>
    <row r="15" spans="1:9">
      <c r="B15" t="s">
        <v>45</v>
      </c>
      <c r="C15" t="s">
        <v>46</v>
      </c>
    </row>
    <row r="16" spans="1:9">
      <c r="A16" s="4" t="s">
        <v>20</v>
      </c>
      <c r="B16" s="9" t="s">
        <v>24</v>
      </c>
      <c r="C16" s="4" t="s">
        <v>14</v>
      </c>
    </row>
    <row r="17" spans="1:3">
      <c r="A17" t="s">
        <v>15</v>
      </c>
      <c r="B17">
        <v>5.26</v>
      </c>
      <c r="C17">
        <v>1.55</v>
      </c>
    </row>
    <row r="18" spans="1:3">
      <c r="A18" t="s">
        <v>25</v>
      </c>
      <c r="B18">
        <v>0.19</v>
      </c>
      <c r="C18">
        <v>7.27</v>
      </c>
    </row>
    <row r="19" spans="1:3">
      <c r="A19" t="s">
        <v>26</v>
      </c>
      <c r="B19">
        <v>0</v>
      </c>
      <c r="C19">
        <v>7.44</v>
      </c>
    </row>
    <row r="20" spans="1:3">
      <c r="A20" t="s">
        <v>27</v>
      </c>
      <c r="B20">
        <v>0</v>
      </c>
      <c r="C20">
        <v>7.59</v>
      </c>
    </row>
    <row r="21" spans="1:3">
      <c r="A21" t="s">
        <v>28</v>
      </c>
      <c r="B21">
        <v>0</v>
      </c>
      <c r="C21">
        <v>7.59</v>
      </c>
    </row>
  </sheetData>
  <mergeCells count="4">
    <mergeCell ref="B4:C4"/>
    <mergeCell ref="D4:E4"/>
    <mergeCell ref="F4:G4"/>
    <mergeCell ref="H4:I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53E11-A96B-8C4D-B2F6-3B9329D53377}">
  <dimension ref="A1:N17"/>
  <sheetViews>
    <sheetView workbookViewId="0">
      <selection activeCell="M34" sqref="M34"/>
    </sheetView>
  </sheetViews>
  <sheetFormatPr baseColWidth="10" defaultRowHeight="16"/>
  <cols>
    <col min="1" max="1" width="23.6640625" customWidth="1"/>
    <col min="2" max="2" width="12.5" customWidth="1"/>
    <col min="3" max="5" width="10.83203125" customWidth="1"/>
    <col min="6" max="6" width="16.1640625" style="37" customWidth="1"/>
    <col min="8" max="8" width="19.33203125" customWidth="1"/>
    <col min="9" max="9" width="15.5" customWidth="1"/>
  </cols>
  <sheetData>
    <row r="1" spans="1:14" ht="17" thickBot="1"/>
    <row r="2" spans="1:14" ht="17" thickBot="1">
      <c r="A2" s="10" t="s">
        <v>5</v>
      </c>
      <c r="B2" s="11" t="s">
        <v>6</v>
      </c>
      <c r="C2" s="11"/>
      <c r="D2" s="11"/>
      <c r="E2" s="12"/>
      <c r="H2" s="43" t="s">
        <v>124</v>
      </c>
      <c r="I2" t="s">
        <v>125</v>
      </c>
    </row>
    <row r="3" spans="1:14" ht="18" thickBot="1">
      <c r="A3" s="13" t="s">
        <v>29</v>
      </c>
      <c r="B3" t="s">
        <v>12</v>
      </c>
      <c r="E3" s="14"/>
      <c r="H3" s="39" t="s">
        <v>54</v>
      </c>
      <c r="I3" s="40" t="s">
        <v>55</v>
      </c>
      <c r="J3" s="40" t="s">
        <v>56</v>
      </c>
      <c r="K3" s="40" t="s">
        <v>57</v>
      </c>
      <c r="L3" s="40" t="s">
        <v>58</v>
      </c>
      <c r="M3" s="40" t="s">
        <v>59</v>
      </c>
      <c r="N3" s="40" t="s">
        <v>8</v>
      </c>
    </row>
    <row r="4" spans="1:14" ht="18" thickBot="1">
      <c r="A4" s="13"/>
      <c r="E4" s="14"/>
      <c r="H4" s="39" t="s">
        <v>60</v>
      </c>
      <c r="I4" s="40">
        <v>14781</v>
      </c>
      <c r="J4" s="40" t="s">
        <v>61</v>
      </c>
      <c r="K4" s="40" t="s">
        <v>62</v>
      </c>
      <c r="L4" s="40" t="s">
        <v>63</v>
      </c>
      <c r="M4" s="40" t="s">
        <v>64</v>
      </c>
      <c r="N4" s="40" t="s">
        <v>65</v>
      </c>
    </row>
    <row r="5" spans="1:14" ht="18" thickBot="1">
      <c r="A5" s="25" t="s">
        <v>34</v>
      </c>
      <c r="B5" s="26" t="s">
        <v>32</v>
      </c>
      <c r="C5" s="26" t="s">
        <v>33</v>
      </c>
      <c r="D5" s="26" t="s">
        <v>30</v>
      </c>
      <c r="E5" s="27" t="s">
        <v>31</v>
      </c>
      <c r="F5" s="38" t="s">
        <v>53</v>
      </c>
      <c r="H5" s="39" t="s">
        <v>66</v>
      </c>
      <c r="I5" s="40">
        <v>16778</v>
      </c>
      <c r="J5" s="40" t="s">
        <v>67</v>
      </c>
      <c r="K5" s="40" t="s">
        <v>62</v>
      </c>
      <c r="L5" s="40" t="s">
        <v>68</v>
      </c>
      <c r="M5" s="40" t="s">
        <v>69</v>
      </c>
      <c r="N5" s="40"/>
    </row>
    <row r="6" spans="1:14" ht="18" thickBot="1">
      <c r="A6" s="25" t="s">
        <v>35</v>
      </c>
      <c r="B6">
        <v>15.52</v>
      </c>
      <c r="C6">
        <v>15.61</v>
      </c>
      <c r="D6" s="1">
        <f t="shared" ref="D6:D11" si="0">AVERAGE(B6:C6)</f>
        <v>15.565</v>
      </c>
      <c r="E6" s="28">
        <f t="shared" ref="E6:E11" si="1">STDEVA(B6:C6)</f>
        <v>6.3639610306789177E-2</v>
      </c>
      <c r="F6" s="26" t="s">
        <v>47</v>
      </c>
      <c r="H6" s="41" t="s">
        <v>70</v>
      </c>
      <c r="I6" s="42">
        <v>15027</v>
      </c>
      <c r="J6" s="42" t="s">
        <v>71</v>
      </c>
      <c r="K6" s="42" t="s">
        <v>62</v>
      </c>
      <c r="L6" s="42" t="s">
        <v>72</v>
      </c>
      <c r="M6" s="42" t="s">
        <v>73</v>
      </c>
      <c r="N6" s="42" t="s">
        <v>74</v>
      </c>
    </row>
    <row r="7" spans="1:14" ht="18" thickBot="1">
      <c r="A7" s="25" t="s">
        <v>38</v>
      </c>
      <c r="B7">
        <v>25.66</v>
      </c>
      <c r="C7">
        <v>25.78</v>
      </c>
      <c r="D7" s="1">
        <f t="shared" si="0"/>
        <v>25.72</v>
      </c>
      <c r="E7" s="28">
        <f t="shared" si="1"/>
        <v>8.4852813742386402E-2</v>
      </c>
      <c r="F7" s="26" t="s">
        <v>48</v>
      </c>
      <c r="H7" s="41" t="s">
        <v>75</v>
      </c>
      <c r="I7" s="42">
        <v>14973</v>
      </c>
      <c r="J7" s="42" t="s">
        <v>76</v>
      </c>
      <c r="K7" s="42" t="s">
        <v>62</v>
      </c>
      <c r="L7" s="42" t="s">
        <v>77</v>
      </c>
      <c r="M7" s="42" t="s">
        <v>78</v>
      </c>
      <c r="N7" s="42"/>
    </row>
    <row r="8" spans="1:14" ht="18" thickBot="1">
      <c r="A8" s="25" t="s">
        <v>39</v>
      </c>
      <c r="B8">
        <v>25.98</v>
      </c>
      <c r="C8">
        <v>26.41</v>
      </c>
      <c r="D8" s="1">
        <f t="shared" si="0"/>
        <v>26.195</v>
      </c>
      <c r="E8" s="28">
        <f t="shared" si="1"/>
        <v>0.30405591591021525</v>
      </c>
      <c r="F8" s="26" t="s">
        <v>49</v>
      </c>
      <c r="H8" s="39" t="s">
        <v>79</v>
      </c>
      <c r="I8" s="40">
        <v>16250</v>
      </c>
      <c r="J8" s="40" t="s">
        <v>80</v>
      </c>
      <c r="K8" s="40" t="s">
        <v>62</v>
      </c>
      <c r="L8" s="40" t="s">
        <v>81</v>
      </c>
      <c r="M8" s="40" t="s">
        <v>82</v>
      </c>
      <c r="N8" s="40" t="s">
        <v>83</v>
      </c>
    </row>
    <row r="9" spans="1:14" ht="18" thickBot="1">
      <c r="A9" s="25" t="s">
        <v>41</v>
      </c>
      <c r="B9">
        <v>33.9</v>
      </c>
      <c r="C9">
        <v>34.049999999999997</v>
      </c>
      <c r="D9" s="1">
        <f t="shared" si="0"/>
        <v>33.974999999999994</v>
      </c>
      <c r="E9" s="28">
        <f t="shared" si="1"/>
        <v>0.10606601717798113</v>
      </c>
      <c r="F9" s="26" t="s">
        <v>50</v>
      </c>
      <c r="H9" s="39" t="s">
        <v>84</v>
      </c>
      <c r="I9" s="40">
        <v>15222</v>
      </c>
      <c r="J9" s="40" t="s">
        <v>85</v>
      </c>
      <c r="K9" s="40" t="s">
        <v>62</v>
      </c>
      <c r="L9" s="40" t="s">
        <v>86</v>
      </c>
      <c r="M9" s="40" t="s">
        <v>87</v>
      </c>
      <c r="N9" s="40"/>
    </row>
    <row r="10" spans="1:14" ht="18" thickBot="1">
      <c r="A10" s="25" t="s">
        <v>40</v>
      </c>
      <c r="B10">
        <v>19.27</v>
      </c>
      <c r="C10">
        <v>19.29</v>
      </c>
      <c r="D10" s="1">
        <f t="shared" si="0"/>
        <v>19.28</v>
      </c>
      <c r="E10" s="28">
        <f t="shared" si="1"/>
        <v>1.4142135623730649E-2</v>
      </c>
      <c r="F10" s="26" t="s">
        <v>51</v>
      </c>
      <c r="H10" s="41" t="s">
        <v>88</v>
      </c>
      <c r="I10" s="42">
        <v>9225</v>
      </c>
      <c r="J10" s="42" t="s">
        <v>89</v>
      </c>
      <c r="K10" s="42" t="s">
        <v>62</v>
      </c>
      <c r="L10" s="42" t="s">
        <v>90</v>
      </c>
      <c r="M10" s="42" t="s">
        <v>91</v>
      </c>
      <c r="N10" s="42" t="s">
        <v>92</v>
      </c>
    </row>
    <row r="11" spans="1:14" ht="18" thickBot="1">
      <c r="A11" s="29" t="s">
        <v>42</v>
      </c>
      <c r="B11" s="17">
        <v>11.8</v>
      </c>
      <c r="C11" s="17">
        <v>12.04</v>
      </c>
      <c r="D11" s="18">
        <f t="shared" si="0"/>
        <v>11.92</v>
      </c>
      <c r="E11" s="30">
        <f t="shared" si="1"/>
        <v>0.16970562748477031</v>
      </c>
      <c r="F11" s="26" t="s">
        <v>52</v>
      </c>
      <c r="H11" s="41" t="s">
        <v>93</v>
      </c>
      <c r="I11" s="42">
        <v>14555</v>
      </c>
      <c r="J11" s="42" t="s">
        <v>94</v>
      </c>
      <c r="K11" s="42" t="s">
        <v>62</v>
      </c>
      <c r="L11" s="42" t="s">
        <v>95</v>
      </c>
      <c r="M11" s="42" t="s">
        <v>96</v>
      </c>
      <c r="N11" s="42"/>
    </row>
    <row r="12" spans="1:14" ht="18" thickBot="1">
      <c r="H12" s="39" t="s">
        <v>97</v>
      </c>
      <c r="I12" s="40">
        <v>11031</v>
      </c>
      <c r="J12" s="40" t="s">
        <v>98</v>
      </c>
      <c r="K12" s="40" t="s">
        <v>62</v>
      </c>
      <c r="L12" s="40" t="s">
        <v>99</v>
      </c>
      <c r="M12" s="40" t="s">
        <v>100</v>
      </c>
      <c r="N12" s="40" t="s">
        <v>101</v>
      </c>
    </row>
    <row r="13" spans="1:14" ht="18" customHeight="1" thickBot="1">
      <c r="A13" t="s">
        <v>36</v>
      </c>
      <c r="H13" s="39" t="s">
        <v>102</v>
      </c>
      <c r="I13" s="40">
        <v>13348</v>
      </c>
      <c r="J13" s="40" t="s">
        <v>103</v>
      </c>
      <c r="K13" s="40" t="s">
        <v>62</v>
      </c>
      <c r="L13" s="40" t="s">
        <v>104</v>
      </c>
      <c r="M13" s="40" t="s">
        <v>105</v>
      </c>
      <c r="N13" s="40"/>
    </row>
    <row r="14" spans="1:14" ht="16" customHeight="1" thickBot="1">
      <c r="A14" t="s">
        <v>37</v>
      </c>
      <c r="H14" s="41" t="s">
        <v>106</v>
      </c>
      <c r="I14" s="42">
        <v>14541</v>
      </c>
      <c r="J14" s="42" t="s">
        <v>107</v>
      </c>
      <c r="K14" s="42" t="s">
        <v>62</v>
      </c>
      <c r="L14" s="42" t="s">
        <v>108</v>
      </c>
      <c r="M14" s="42" t="s">
        <v>109</v>
      </c>
      <c r="N14" s="42" t="s">
        <v>110</v>
      </c>
    </row>
    <row r="15" spans="1:14" ht="19" customHeight="1" thickBot="1">
      <c r="H15" s="41" t="s">
        <v>111</v>
      </c>
      <c r="I15" s="42">
        <v>14427</v>
      </c>
      <c r="J15" s="42" t="s">
        <v>112</v>
      </c>
      <c r="K15" s="42" t="s">
        <v>62</v>
      </c>
      <c r="L15" s="42" t="s">
        <v>113</v>
      </c>
      <c r="M15" s="42" t="s">
        <v>114</v>
      </c>
      <c r="N15" s="42"/>
    </row>
    <row r="16" spans="1:14" ht="16" customHeight="1" thickBot="1">
      <c r="H16" s="39" t="s">
        <v>115</v>
      </c>
      <c r="I16" s="40">
        <v>14920</v>
      </c>
      <c r="J16" s="40" t="s">
        <v>116</v>
      </c>
      <c r="K16" s="40" t="s">
        <v>62</v>
      </c>
      <c r="L16" s="40" t="s">
        <v>117</v>
      </c>
      <c r="M16" s="40" t="s">
        <v>118</v>
      </c>
      <c r="N16" s="40" t="s">
        <v>119</v>
      </c>
    </row>
    <row r="17" spans="8:14" ht="18" thickBot="1">
      <c r="H17" s="39" t="s">
        <v>120</v>
      </c>
      <c r="I17" s="40">
        <v>14937</v>
      </c>
      <c r="J17" s="40" t="s">
        <v>121</v>
      </c>
      <c r="K17" s="40" t="s">
        <v>62</v>
      </c>
      <c r="L17" s="40" t="s">
        <v>122</v>
      </c>
      <c r="M17" s="40" t="s">
        <v>123</v>
      </c>
      <c r="N17" s="4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Proliferation</vt:lpstr>
      <vt:lpstr>Apoptosis</vt:lpstr>
      <vt:lpstr>Glucose &amp; Lactate</vt:lpstr>
      <vt:lpstr>MCT1 expression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 Villa</dc:creator>
  <cp:lastModifiedBy>Chiara Villa</cp:lastModifiedBy>
  <dcterms:created xsi:type="dcterms:W3CDTF">2023-08-02T11:10:56Z</dcterms:created>
  <dcterms:modified xsi:type="dcterms:W3CDTF">2023-12-04T20:23:54Z</dcterms:modified>
</cp:coreProperties>
</file>