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AD7342F-B60B-4758-944E-7FB1053EE81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able S1" sheetId="3" r:id="rId1"/>
    <sheet name="Table S2" sheetId="6" r:id="rId2"/>
    <sheet name="Table S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E9" i="6"/>
  <c r="E22" i="6" s="1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10" i="6"/>
  <c r="E23" i="6" s="1"/>
  <c r="F10" i="6"/>
  <c r="F23" i="6" s="1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E11" i="6"/>
  <c r="E24" i="6" s="1"/>
  <c r="F11" i="6"/>
  <c r="F24" i="6" s="1"/>
  <c r="G11" i="6"/>
  <c r="G24" i="6" s="1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E12" i="6"/>
  <c r="E25" i="6" s="1"/>
  <c r="F12" i="6"/>
  <c r="F25" i="6" s="1"/>
  <c r="G12" i="6"/>
  <c r="G25" i="6" s="1"/>
  <c r="H12" i="6"/>
  <c r="H25" i="6" s="1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E13" i="6"/>
  <c r="E26" i="6" s="1"/>
  <c r="F13" i="6"/>
  <c r="F26" i="6" s="1"/>
  <c r="G13" i="6"/>
  <c r="G26" i="6" s="1"/>
  <c r="H13" i="6"/>
  <c r="H26" i="6" s="1"/>
  <c r="I13" i="6"/>
  <c r="I26" i="6" s="1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E14" i="6"/>
  <c r="E27" i="6" s="1"/>
  <c r="F14" i="6"/>
  <c r="F27" i="6" s="1"/>
  <c r="G14" i="6"/>
  <c r="G27" i="6" s="1"/>
  <c r="H14" i="6"/>
  <c r="H27" i="6" s="1"/>
  <c r="I14" i="6"/>
  <c r="I27" i="6" s="1"/>
  <c r="J14" i="6"/>
  <c r="J27" i="6" s="1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E15" i="6"/>
  <c r="E28" i="6" s="1"/>
  <c r="F15" i="6"/>
  <c r="F28" i="6" s="1"/>
  <c r="G15" i="6"/>
  <c r="G28" i="6" s="1"/>
  <c r="H15" i="6"/>
  <c r="H28" i="6" s="1"/>
  <c r="I15" i="6"/>
  <c r="I28" i="6" s="1"/>
  <c r="J15" i="6"/>
  <c r="J28" i="6" s="1"/>
  <c r="K15" i="6"/>
  <c r="K28" i="6" s="1"/>
  <c r="L15" i="6"/>
  <c r="M15" i="6"/>
  <c r="N15" i="6"/>
  <c r="O15" i="6"/>
  <c r="P15" i="6"/>
  <c r="Q15" i="6"/>
  <c r="R15" i="6"/>
  <c r="S15" i="6"/>
  <c r="T15" i="6"/>
  <c r="U15" i="6"/>
  <c r="V15" i="6"/>
  <c r="W15" i="6"/>
  <c r="E16" i="6"/>
  <c r="E29" i="6" s="1"/>
  <c r="F16" i="6"/>
  <c r="F29" i="6" s="1"/>
  <c r="G16" i="6"/>
  <c r="G29" i="6" s="1"/>
  <c r="H16" i="6"/>
  <c r="H29" i="6" s="1"/>
  <c r="I16" i="6"/>
  <c r="I29" i="6" s="1"/>
  <c r="J16" i="6"/>
  <c r="J29" i="6" s="1"/>
  <c r="K16" i="6"/>
  <c r="K29" i="6" s="1"/>
  <c r="L16" i="6"/>
  <c r="L29" i="6" s="1"/>
  <c r="M16" i="6"/>
  <c r="N16" i="6"/>
  <c r="O16" i="6"/>
  <c r="P16" i="6"/>
  <c r="Q16" i="6"/>
  <c r="R16" i="6"/>
  <c r="S16" i="6"/>
  <c r="T16" i="6"/>
  <c r="U16" i="6"/>
  <c r="V16" i="6"/>
  <c r="W16" i="6"/>
  <c r="D7" i="6"/>
  <c r="D8" i="6"/>
  <c r="D21" i="6" s="1"/>
  <c r="D9" i="6"/>
  <c r="D22" i="6" s="1"/>
  <c r="D10" i="6"/>
  <c r="D23" i="6" s="1"/>
  <c r="D11" i="6"/>
  <c r="D24" i="6" s="1"/>
  <c r="D12" i="6"/>
  <c r="D25" i="6" s="1"/>
  <c r="D13" i="6"/>
  <c r="D26" i="6" s="1"/>
  <c r="D14" i="6"/>
  <c r="D27" i="6" s="1"/>
  <c r="D15" i="6"/>
  <c r="D28" i="6" s="1"/>
  <c r="D16" i="6"/>
  <c r="D29" i="6" s="1"/>
  <c r="D6" i="6"/>
  <c r="U17" i="6" l="1"/>
  <c r="U28" i="6" s="1"/>
  <c r="Q17" i="6"/>
  <c r="Q25" i="6" s="1"/>
  <c r="M17" i="6"/>
  <c r="M24" i="6" s="1"/>
  <c r="I17" i="6"/>
  <c r="I21" i="6" s="1"/>
  <c r="E17" i="6"/>
  <c r="E20" i="6" s="1"/>
  <c r="D17" i="6"/>
  <c r="T17" i="6"/>
  <c r="T28" i="6" s="1"/>
  <c r="P17" i="6"/>
  <c r="P27" i="6" s="1"/>
  <c r="L17" i="6"/>
  <c r="L23" i="6" s="1"/>
  <c r="H17" i="6"/>
  <c r="W17" i="6"/>
  <c r="W29" i="6" s="1"/>
  <c r="S17" i="6"/>
  <c r="S27" i="6" s="1"/>
  <c r="S31" i="6"/>
  <c r="O17" i="6"/>
  <c r="O26" i="6" s="1"/>
  <c r="K17" i="6"/>
  <c r="K26" i="6" s="1"/>
  <c r="K31" i="6"/>
  <c r="G17" i="6"/>
  <c r="G21" i="6" s="1"/>
  <c r="V17" i="6"/>
  <c r="V22" i="6" s="1"/>
  <c r="R17" i="6"/>
  <c r="R21" i="6" s="1"/>
  <c r="N17" i="6"/>
  <c r="N25" i="6" s="1"/>
  <c r="J17" i="6"/>
  <c r="J20" i="6" s="1"/>
  <c r="F17" i="6"/>
  <c r="F22" i="6" s="1"/>
  <c r="U19" i="6"/>
  <c r="Q19" i="6"/>
  <c r="E19" i="6"/>
  <c r="D19" i="6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" i="2"/>
  <c r="W19" i="6" l="1"/>
  <c r="I19" i="6"/>
  <c r="G31" i="6"/>
  <c r="O31" i="6"/>
  <c r="W31" i="6"/>
  <c r="M19" i="6"/>
  <c r="R19" i="6"/>
  <c r="O19" i="6"/>
  <c r="G19" i="6"/>
  <c r="F31" i="6"/>
  <c r="N31" i="6"/>
  <c r="V31" i="6"/>
  <c r="N19" i="6"/>
  <c r="S19" i="6"/>
  <c r="L31" i="6"/>
  <c r="T31" i="6"/>
  <c r="H19" i="6"/>
  <c r="E31" i="6"/>
  <c r="M31" i="6"/>
  <c r="U31" i="6"/>
  <c r="N20" i="6"/>
  <c r="K21" i="6"/>
  <c r="H22" i="6"/>
  <c r="I23" i="6"/>
  <c r="J24" i="6"/>
  <c r="K25" i="6"/>
  <c r="L26" i="6"/>
  <c r="Q27" i="6"/>
  <c r="V28" i="6"/>
  <c r="S20" i="6"/>
  <c r="P21" i="6"/>
  <c r="Q22" i="6"/>
  <c r="R23" i="6"/>
  <c r="S24" i="6"/>
  <c r="T25" i="6"/>
  <c r="N27" i="6"/>
  <c r="S28" i="6"/>
  <c r="D20" i="6"/>
  <c r="D30" i="6" s="1"/>
  <c r="P20" i="6"/>
  <c r="M21" i="6"/>
  <c r="J22" i="6"/>
  <c r="G23" i="6"/>
  <c r="W23" i="6"/>
  <c r="T24" i="6"/>
  <c r="U25" i="6"/>
  <c r="V26" i="6"/>
  <c r="W27" i="6"/>
  <c r="M29" i="6"/>
  <c r="I20" i="6"/>
  <c r="F21" i="6"/>
  <c r="V21" i="6"/>
  <c r="S22" i="6"/>
  <c r="P23" i="6"/>
  <c r="Q24" i="6"/>
  <c r="R25" i="6"/>
  <c r="S26" i="6"/>
  <c r="T27" i="6"/>
  <c r="N29" i="6"/>
  <c r="L19" i="6"/>
  <c r="R20" i="6"/>
  <c r="O21" i="6"/>
  <c r="L22" i="6"/>
  <c r="M23" i="6"/>
  <c r="N24" i="6"/>
  <c r="O25" i="6"/>
  <c r="P26" i="6"/>
  <c r="U27" i="6"/>
  <c r="O29" i="6"/>
  <c r="G20" i="6"/>
  <c r="W20" i="6"/>
  <c r="T21" i="6"/>
  <c r="U22" i="6"/>
  <c r="V23" i="6"/>
  <c r="W24" i="6"/>
  <c r="M26" i="6"/>
  <c r="R27" i="6"/>
  <c r="W28" i="6"/>
  <c r="T20" i="6"/>
  <c r="Q21" i="6"/>
  <c r="N22" i="6"/>
  <c r="K23" i="6"/>
  <c r="H24" i="6"/>
  <c r="I25" i="6"/>
  <c r="J26" i="6"/>
  <c r="K27" i="6"/>
  <c r="L28" i="6"/>
  <c r="Q29" i="6"/>
  <c r="M20" i="6"/>
  <c r="J21" i="6"/>
  <c r="G22" i="6"/>
  <c r="W22" i="6"/>
  <c r="T23" i="6"/>
  <c r="U24" i="6"/>
  <c r="V25" i="6"/>
  <c r="W26" i="6"/>
  <c r="M28" i="6"/>
  <c r="R29" i="6"/>
  <c r="J31" i="6"/>
  <c r="R31" i="6"/>
  <c r="F19" i="6"/>
  <c r="V19" i="6"/>
  <c r="K19" i="6"/>
  <c r="H31" i="6"/>
  <c r="P31" i="6"/>
  <c r="D31" i="6"/>
  <c r="P19" i="6"/>
  <c r="I31" i="6"/>
  <c r="Q31" i="6"/>
  <c r="F20" i="6"/>
  <c r="V20" i="6"/>
  <c r="S21" i="6"/>
  <c r="P22" i="6"/>
  <c r="Q23" i="6"/>
  <c r="R24" i="6"/>
  <c r="S25" i="6"/>
  <c r="T26" i="6"/>
  <c r="N28" i="6"/>
  <c r="S29" i="6"/>
  <c r="K20" i="6"/>
  <c r="H21" i="6"/>
  <c r="I22" i="6"/>
  <c r="J23" i="6"/>
  <c r="K24" i="6"/>
  <c r="L25" i="6"/>
  <c r="Q26" i="6"/>
  <c r="V27" i="6"/>
  <c r="P29" i="6"/>
  <c r="H20" i="6"/>
  <c r="E21" i="6"/>
  <c r="E30" i="6" s="1"/>
  <c r="U21" i="6"/>
  <c r="R22" i="6"/>
  <c r="O23" i="6"/>
  <c r="L24" i="6"/>
  <c r="M25" i="6"/>
  <c r="N26" i="6"/>
  <c r="O27" i="6"/>
  <c r="P28" i="6"/>
  <c r="U29" i="6"/>
  <c r="Q20" i="6"/>
  <c r="N21" i="6"/>
  <c r="K22" i="6"/>
  <c r="H23" i="6"/>
  <c r="I24" i="6"/>
  <c r="J25" i="6"/>
  <c r="L27" i="6"/>
  <c r="Q28" i="6"/>
  <c r="V29" i="6"/>
  <c r="J19" i="6"/>
  <c r="T19" i="6"/>
  <c r="W21" i="6"/>
  <c r="T22" i="6"/>
  <c r="U23" i="6"/>
  <c r="V24" i="6"/>
  <c r="W25" i="6"/>
  <c r="M27" i="6"/>
  <c r="R28" i="6"/>
  <c r="O20" i="6"/>
  <c r="L21" i="6"/>
  <c r="M22" i="6"/>
  <c r="N23" i="6"/>
  <c r="O24" i="6"/>
  <c r="P25" i="6"/>
  <c r="U26" i="6"/>
  <c r="O28" i="6"/>
  <c r="T29" i="6"/>
  <c r="L20" i="6"/>
  <c r="S23" i="6"/>
  <c r="P24" i="6"/>
  <c r="R26" i="6"/>
  <c r="U20" i="6"/>
  <c r="O22" i="6"/>
  <c r="F30" i="6" l="1"/>
  <c r="G30" i="6"/>
  <c r="U30" i="6"/>
  <c r="L30" i="6"/>
  <c r="O30" i="6"/>
  <c r="K30" i="6"/>
  <c r="W30" i="6"/>
  <c r="R30" i="6"/>
  <c r="J30" i="6"/>
  <c r="M30" i="6"/>
  <c r="H30" i="6"/>
  <c r="V30" i="6"/>
  <c r="N30" i="6"/>
  <c r="Q30" i="6"/>
  <c r="I30" i="6"/>
  <c r="T30" i="6"/>
  <c r="P30" i="6"/>
  <c r="S30" i="6"/>
  <c r="G162" i="2" l="1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F163" i="2"/>
  <c r="F164" i="2"/>
  <c r="F165" i="2"/>
  <c r="F166" i="2"/>
  <c r="F167" i="2"/>
  <c r="F168" i="2"/>
  <c r="F169" i="2"/>
  <c r="F170" i="2"/>
  <c r="F162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F146" i="2"/>
  <c r="F147" i="2"/>
  <c r="F148" i="2"/>
  <c r="F149" i="2"/>
  <c r="F150" i="2"/>
  <c r="F151" i="2"/>
  <c r="F152" i="2"/>
  <c r="F145" i="2"/>
  <c r="M77" i="2"/>
  <c r="M86" i="2"/>
  <c r="M87" i="2"/>
  <c r="M95" i="2"/>
  <c r="M96" i="2"/>
  <c r="M97" i="2"/>
  <c r="M105" i="2"/>
  <c r="M106" i="2"/>
  <c r="M115" i="2"/>
  <c r="M116" i="2"/>
  <c r="M117" i="2"/>
  <c r="Q117" i="2"/>
  <c r="M124" i="2"/>
  <c r="M125" i="2"/>
  <c r="M126" i="2"/>
  <c r="Q126" i="2"/>
  <c r="M127" i="2"/>
  <c r="Q127" i="2"/>
  <c r="I73" i="2"/>
  <c r="I75" i="2"/>
  <c r="I77" i="2"/>
  <c r="I87" i="2"/>
  <c r="I91" i="2"/>
  <c r="I93" i="2"/>
  <c r="I95" i="2"/>
  <c r="I97" i="2"/>
  <c r="I101" i="2"/>
  <c r="I103" i="2"/>
  <c r="I105" i="2"/>
  <c r="I107" i="2"/>
  <c r="G83" i="2"/>
  <c r="G87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7" i="2"/>
  <c r="E8" i="2"/>
  <c r="E9" i="2"/>
  <c r="E10" i="2"/>
  <c r="E11" i="2"/>
  <c r="E12" i="2"/>
  <c r="E13" i="2"/>
  <c r="E14" i="2"/>
  <c r="E15" i="2"/>
  <c r="E6" i="2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E30" i="3"/>
  <c r="E31" i="3"/>
  <c r="E32" i="3"/>
  <c r="E29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F9" i="3"/>
  <c r="F17" i="3" s="1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F10" i="3"/>
  <c r="F18" i="3" s="1"/>
  <c r="G10" i="3"/>
  <c r="G18" i="3" s="1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F11" i="3"/>
  <c r="F19" i="3" s="1"/>
  <c r="G11" i="3"/>
  <c r="G19" i="3" s="1"/>
  <c r="H11" i="3"/>
  <c r="H19" i="3" s="1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E7" i="3"/>
  <c r="E8" i="3"/>
  <c r="E9" i="3"/>
  <c r="E17" i="3" s="1"/>
  <c r="E10" i="3"/>
  <c r="E18" i="3" s="1"/>
  <c r="E11" i="3"/>
  <c r="E19" i="3" s="1"/>
  <c r="E6" i="3"/>
  <c r="D7" i="3"/>
  <c r="D8" i="3"/>
  <c r="D9" i="3"/>
  <c r="D10" i="3"/>
  <c r="D11" i="3"/>
  <c r="D6" i="3"/>
  <c r="H105" i="2"/>
  <c r="F70" i="2"/>
  <c r="F71" i="2"/>
  <c r="G71" i="2"/>
  <c r="F72" i="2"/>
  <c r="G72" i="2"/>
  <c r="H72" i="2"/>
  <c r="F73" i="2"/>
  <c r="G73" i="2"/>
  <c r="H73" i="2"/>
  <c r="F74" i="2"/>
  <c r="G74" i="2"/>
  <c r="H74" i="2"/>
  <c r="I74" i="2"/>
  <c r="J74" i="2"/>
  <c r="F75" i="2"/>
  <c r="G75" i="2"/>
  <c r="H75" i="2"/>
  <c r="J75" i="2"/>
  <c r="K75" i="2"/>
  <c r="F76" i="2"/>
  <c r="G76" i="2"/>
  <c r="H76" i="2"/>
  <c r="I76" i="2"/>
  <c r="J76" i="2"/>
  <c r="K76" i="2"/>
  <c r="L76" i="2"/>
  <c r="F77" i="2"/>
  <c r="G77" i="2"/>
  <c r="H77" i="2"/>
  <c r="J77" i="2"/>
  <c r="K77" i="2"/>
  <c r="L77" i="2"/>
  <c r="F79" i="2"/>
  <c r="F80" i="2"/>
  <c r="G80" i="2"/>
  <c r="F81" i="2"/>
  <c r="G81" i="2"/>
  <c r="H81" i="2"/>
  <c r="F82" i="2"/>
  <c r="G82" i="2"/>
  <c r="H82" i="2"/>
  <c r="I82" i="2"/>
  <c r="F83" i="2"/>
  <c r="H83" i="2"/>
  <c r="I83" i="2"/>
  <c r="J83" i="2"/>
  <c r="F84" i="2"/>
  <c r="G84" i="2"/>
  <c r="H84" i="2"/>
  <c r="I84" i="2"/>
  <c r="J84" i="2"/>
  <c r="K84" i="2"/>
  <c r="F85" i="2"/>
  <c r="G85" i="2"/>
  <c r="H85" i="2"/>
  <c r="I85" i="2"/>
  <c r="J85" i="2"/>
  <c r="K85" i="2"/>
  <c r="L85" i="2"/>
  <c r="F86" i="2"/>
  <c r="G86" i="2"/>
  <c r="H86" i="2"/>
  <c r="I86" i="2"/>
  <c r="J86" i="2"/>
  <c r="K86" i="2"/>
  <c r="L86" i="2"/>
  <c r="F87" i="2"/>
  <c r="H87" i="2"/>
  <c r="J87" i="2"/>
  <c r="K87" i="2"/>
  <c r="L87" i="2"/>
  <c r="N87" i="2"/>
  <c r="F88" i="2"/>
  <c r="F89" i="2"/>
  <c r="G89" i="2"/>
  <c r="F90" i="2"/>
  <c r="G90" i="2"/>
  <c r="H90" i="2"/>
  <c r="F91" i="2"/>
  <c r="G91" i="2"/>
  <c r="H91" i="2"/>
  <c r="F92" i="2"/>
  <c r="G92" i="2"/>
  <c r="H92" i="2"/>
  <c r="I92" i="2"/>
  <c r="J92" i="2"/>
  <c r="F93" i="2"/>
  <c r="G93" i="2"/>
  <c r="H93" i="2"/>
  <c r="J93" i="2"/>
  <c r="K93" i="2"/>
  <c r="F94" i="2"/>
  <c r="G94" i="2"/>
  <c r="H94" i="2"/>
  <c r="I94" i="2"/>
  <c r="J94" i="2"/>
  <c r="K94" i="2"/>
  <c r="L94" i="2"/>
  <c r="F95" i="2"/>
  <c r="G95" i="2"/>
  <c r="H95" i="2"/>
  <c r="J95" i="2"/>
  <c r="K95" i="2"/>
  <c r="L95" i="2"/>
  <c r="F96" i="2"/>
  <c r="G96" i="2"/>
  <c r="H96" i="2"/>
  <c r="I96" i="2"/>
  <c r="J96" i="2"/>
  <c r="K96" i="2"/>
  <c r="L96" i="2"/>
  <c r="N96" i="2"/>
  <c r="F97" i="2"/>
  <c r="G97" i="2"/>
  <c r="H97" i="2"/>
  <c r="J97" i="2"/>
  <c r="K97" i="2"/>
  <c r="L97" i="2"/>
  <c r="N97" i="2"/>
  <c r="O97" i="2"/>
  <c r="F98" i="2"/>
  <c r="G98" i="2"/>
  <c r="F99" i="2"/>
  <c r="G99" i="2"/>
  <c r="H99" i="2"/>
  <c r="F100" i="2"/>
  <c r="G100" i="2"/>
  <c r="H100" i="2"/>
  <c r="I100" i="2"/>
  <c r="F101" i="2"/>
  <c r="G101" i="2"/>
  <c r="H101" i="2"/>
  <c r="J101" i="2"/>
  <c r="F102" i="2"/>
  <c r="G102" i="2"/>
  <c r="H102" i="2"/>
  <c r="I102" i="2"/>
  <c r="J102" i="2"/>
  <c r="K102" i="2"/>
  <c r="F103" i="2"/>
  <c r="G103" i="2"/>
  <c r="H103" i="2"/>
  <c r="J103" i="2"/>
  <c r="K103" i="2"/>
  <c r="L103" i="2"/>
  <c r="F104" i="2"/>
  <c r="G104" i="2"/>
  <c r="H104" i="2"/>
  <c r="I104" i="2"/>
  <c r="J104" i="2"/>
  <c r="K104" i="2"/>
  <c r="L104" i="2"/>
  <c r="M104" i="2"/>
  <c r="F105" i="2"/>
  <c r="G105" i="2"/>
  <c r="J105" i="2"/>
  <c r="K105" i="2"/>
  <c r="L105" i="2"/>
  <c r="N105" i="2"/>
  <c r="F106" i="2"/>
  <c r="G106" i="2"/>
  <c r="H106" i="2"/>
  <c r="I106" i="2"/>
  <c r="J106" i="2"/>
  <c r="K106" i="2"/>
  <c r="L106" i="2"/>
  <c r="N106" i="2"/>
  <c r="O106" i="2"/>
  <c r="F107" i="2"/>
  <c r="G107" i="2"/>
  <c r="H107" i="2"/>
  <c r="J107" i="2"/>
  <c r="K107" i="2"/>
  <c r="L107" i="2"/>
  <c r="M107" i="2"/>
  <c r="N107" i="2"/>
  <c r="O107" i="2"/>
  <c r="P107" i="2"/>
  <c r="F108" i="2"/>
  <c r="G108" i="2"/>
  <c r="H108" i="2"/>
  <c r="F109" i="2"/>
  <c r="G109" i="2"/>
  <c r="H109" i="2"/>
  <c r="I109" i="2"/>
  <c r="F110" i="2"/>
  <c r="G110" i="2"/>
  <c r="H110" i="2"/>
  <c r="I110" i="2"/>
  <c r="J110" i="2"/>
  <c r="F111" i="2"/>
  <c r="G111" i="2"/>
  <c r="H111" i="2"/>
  <c r="I111" i="2"/>
  <c r="J111" i="2"/>
  <c r="K111" i="2"/>
  <c r="F112" i="2"/>
  <c r="G112" i="2"/>
  <c r="H112" i="2"/>
  <c r="I112" i="2"/>
  <c r="J112" i="2"/>
  <c r="K112" i="2"/>
  <c r="L112" i="2"/>
  <c r="F113" i="2"/>
  <c r="G113" i="2"/>
  <c r="H113" i="2"/>
  <c r="I113" i="2"/>
  <c r="J113" i="2"/>
  <c r="K113" i="2"/>
  <c r="L113" i="2"/>
  <c r="M113" i="2"/>
  <c r="F114" i="2"/>
  <c r="G114" i="2"/>
  <c r="H114" i="2"/>
  <c r="I114" i="2"/>
  <c r="J114" i="2"/>
  <c r="K114" i="2"/>
  <c r="L114" i="2"/>
  <c r="M114" i="2"/>
  <c r="N114" i="2"/>
  <c r="F115" i="2"/>
  <c r="G115" i="2"/>
  <c r="H115" i="2"/>
  <c r="I115" i="2"/>
  <c r="J115" i="2"/>
  <c r="K115" i="2"/>
  <c r="L115" i="2"/>
  <c r="N115" i="2"/>
  <c r="O115" i="2"/>
  <c r="F116" i="2"/>
  <c r="G116" i="2"/>
  <c r="H116" i="2"/>
  <c r="I116" i="2"/>
  <c r="J116" i="2"/>
  <c r="K116" i="2"/>
  <c r="L116" i="2"/>
  <c r="N116" i="2"/>
  <c r="O116" i="2"/>
  <c r="P116" i="2"/>
  <c r="F117" i="2"/>
  <c r="G117" i="2"/>
  <c r="H117" i="2"/>
  <c r="I117" i="2"/>
  <c r="J117" i="2"/>
  <c r="K117" i="2"/>
  <c r="L117" i="2"/>
  <c r="N117" i="2"/>
  <c r="O117" i="2"/>
  <c r="P117" i="2"/>
  <c r="F118" i="2"/>
  <c r="G118" i="2"/>
  <c r="H118" i="2"/>
  <c r="I118" i="2"/>
  <c r="F119" i="2"/>
  <c r="G119" i="2"/>
  <c r="H119" i="2"/>
  <c r="I119" i="2"/>
  <c r="J119" i="2"/>
  <c r="F120" i="2"/>
  <c r="G120" i="2"/>
  <c r="H120" i="2"/>
  <c r="I120" i="2"/>
  <c r="J120" i="2"/>
  <c r="K120" i="2"/>
  <c r="F121" i="2"/>
  <c r="G121" i="2"/>
  <c r="H121" i="2"/>
  <c r="I121" i="2"/>
  <c r="J121" i="2"/>
  <c r="K121" i="2"/>
  <c r="L121" i="2"/>
  <c r="F122" i="2"/>
  <c r="G122" i="2"/>
  <c r="H122" i="2"/>
  <c r="I122" i="2"/>
  <c r="J122" i="2"/>
  <c r="K122" i="2"/>
  <c r="L122" i="2"/>
  <c r="M122" i="2"/>
  <c r="F123" i="2"/>
  <c r="G123" i="2"/>
  <c r="H123" i="2"/>
  <c r="I123" i="2"/>
  <c r="J123" i="2"/>
  <c r="K123" i="2"/>
  <c r="L123" i="2"/>
  <c r="M123" i="2"/>
  <c r="N123" i="2"/>
  <c r="F124" i="2"/>
  <c r="G124" i="2"/>
  <c r="H124" i="2"/>
  <c r="I124" i="2"/>
  <c r="J124" i="2"/>
  <c r="K124" i="2"/>
  <c r="L124" i="2"/>
  <c r="N124" i="2"/>
  <c r="O124" i="2"/>
  <c r="F125" i="2"/>
  <c r="G125" i="2"/>
  <c r="H125" i="2"/>
  <c r="I125" i="2"/>
  <c r="J125" i="2"/>
  <c r="K125" i="2"/>
  <c r="L125" i="2"/>
  <c r="N125" i="2"/>
  <c r="O125" i="2"/>
  <c r="P125" i="2"/>
  <c r="F126" i="2"/>
  <c r="G126" i="2"/>
  <c r="H126" i="2"/>
  <c r="I126" i="2"/>
  <c r="J126" i="2"/>
  <c r="K126" i="2"/>
  <c r="L126" i="2"/>
  <c r="N126" i="2"/>
  <c r="O126" i="2"/>
  <c r="P126" i="2"/>
  <c r="F127" i="2"/>
  <c r="G127" i="2"/>
  <c r="H127" i="2"/>
  <c r="I127" i="2"/>
  <c r="J127" i="2"/>
  <c r="K127" i="2"/>
  <c r="L127" i="2"/>
  <c r="N127" i="2"/>
  <c r="O127" i="2"/>
  <c r="P127" i="2"/>
  <c r="R127" i="2"/>
  <c r="Q12" i="3" l="1"/>
  <c r="Q35" i="3" s="1"/>
  <c r="X12" i="3"/>
  <c r="X34" i="3" s="1"/>
  <c r="V12" i="3"/>
  <c r="V34" i="3" s="1"/>
  <c r="R12" i="3"/>
  <c r="R21" i="3" s="1"/>
  <c r="N12" i="3"/>
  <c r="N34" i="3" s="1"/>
  <c r="J12" i="3"/>
  <c r="J35" i="3" s="1"/>
  <c r="F12" i="3"/>
  <c r="F16" i="3" s="1"/>
  <c r="U12" i="3"/>
  <c r="U21" i="3" s="1"/>
  <c r="N15" i="3"/>
  <c r="G12" i="3"/>
  <c r="G33" i="3" s="1"/>
  <c r="L12" i="3"/>
  <c r="L19" i="3" s="1"/>
  <c r="H12" i="3"/>
  <c r="H18" i="3" s="1"/>
  <c r="S12" i="3"/>
  <c r="S21" i="3" s="1"/>
  <c r="Q33" i="3"/>
  <c r="Q14" i="3"/>
  <c r="H34" i="3"/>
  <c r="J17" i="3"/>
  <c r="N17" i="3"/>
  <c r="Q18" i="3"/>
  <c r="I12" i="3"/>
  <c r="I17" i="3" s="1"/>
  <c r="O12" i="3"/>
  <c r="O35" i="3" s="1"/>
  <c r="T12" i="3"/>
  <c r="T19" i="3" s="1"/>
  <c r="E16" i="3"/>
  <c r="H33" i="3"/>
  <c r="N16" i="3"/>
  <c r="Q17" i="3"/>
  <c r="M12" i="3"/>
  <c r="M34" i="3" s="1"/>
  <c r="F33" i="3"/>
  <c r="N14" i="3"/>
  <c r="Q15" i="3"/>
  <c r="Q34" i="3"/>
  <c r="H35" i="3"/>
  <c r="H16" i="3"/>
  <c r="X35" i="3"/>
  <c r="N18" i="3"/>
  <c r="V18" i="3"/>
  <c r="Q19" i="3"/>
  <c r="E12" i="3"/>
  <c r="E14" i="3" s="1"/>
  <c r="K12" i="3"/>
  <c r="K19" i="3" s="1"/>
  <c r="P12" i="3"/>
  <c r="P18" i="3" s="1"/>
  <c r="W12" i="3"/>
  <c r="W18" i="3" s="1"/>
  <c r="G15" i="3"/>
  <c r="O15" i="3"/>
  <c r="Y66" i="2"/>
  <c r="Y140" i="2" s="1"/>
  <c r="U66" i="2"/>
  <c r="U134" i="2" s="1"/>
  <c r="I66" i="2"/>
  <c r="I98" i="2" s="1"/>
  <c r="M66" i="2"/>
  <c r="M110" i="2" s="1"/>
  <c r="Q66" i="2"/>
  <c r="Q140" i="2" s="1"/>
  <c r="T66" i="2"/>
  <c r="T140" i="2" s="1"/>
  <c r="H66" i="2"/>
  <c r="H140" i="2" s="1"/>
  <c r="X66" i="2"/>
  <c r="X140" i="2" s="1"/>
  <c r="L66" i="2"/>
  <c r="L140" i="2" s="1"/>
  <c r="W66" i="2"/>
  <c r="W140" i="2" s="1"/>
  <c r="S66" i="2"/>
  <c r="S140" i="2" s="1"/>
  <c r="O66" i="2"/>
  <c r="O140" i="2" s="1"/>
  <c r="K66" i="2"/>
  <c r="K140" i="2" s="1"/>
  <c r="G66" i="2"/>
  <c r="G140" i="2" s="1"/>
  <c r="P66" i="2"/>
  <c r="P140" i="2" s="1"/>
  <c r="V66" i="2"/>
  <c r="V140" i="2" s="1"/>
  <c r="R66" i="2"/>
  <c r="R140" i="2" s="1"/>
  <c r="N66" i="2"/>
  <c r="N140" i="2" s="1"/>
  <c r="J66" i="2"/>
  <c r="J140" i="2" s="1"/>
  <c r="F66" i="2"/>
  <c r="F68" i="2" s="1"/>
  <c r="F171" i="2" l="1"/>
  <c r="V21" i="3"/>
  <c r="H21" i="3"/>
  <c r="S129" i="2"/>
  <c r="H129" i="2"/>
  <c r="F129" i="2"/>
  <c r="F130" i="2" s="1"/>
  <c r="F131" i="2" s="1"/>
  <c r="J129" i="2"/>
  <c r="J130" i="2" s="1"/>
  <c r="J131" i="2" s="1"/>
  <c r="P129" i="2"/>
  <c r="P130" i="2" s="1"/>
  <c r="P131" i="2" s="1"/>
  <c r="U129" i="2"/>
  <c r="V129" i="2"/>
  <c r="Q129" i="2"/>
  <c r="G129" i="2"/>
  <c r="G130" i="2" s="1"/>
  <c r="G131" i="2" s="1"/>
  <c r="K129" i="2"/>
  <c r="R129" i="2"/>
  <c r="R130" i="2" s="1"/>
  <c r="R131" i="2" s="1"/>
  <c r="L129" i="2"/>
  <c r="L130" i="2" s="1"/>
  <c r="L131" i="2" s="1"/>
  <c r="M129" i="2"/>
  <c r="M130" i="2" s="1"/>
  <c r="M131" i="2" s="1"/>
  <c r="O129" i="2"/>
  <c r="X129" i="2"/>
  <c r="W129" i="2"/>
  <c r="T129" i="2"/>
  <c r="T130" i="2" s="1"/>
  <c r="T131" i="2" s="1"/>
  <c r="N129" i="2"/>
  <c r="Y129" i="2"/>
  <c r="I129" i="2"/>
  <c r="E21" i="3"/>
  <c r="M21" i="3"/>
  <c r="X21" i="3"/>
  <c r="X19" i="3"/>
  <c r="F21" i="3"/>
  <c r="I21" i="3"/>
  <c r="T21" i="3"/>
  <c r="O21" i="3"/>
  <c r="P21" i="3"/>
  <c r="J21" i="3"/>
  <c r="J40" i="3" s="1"/>
  <c r="K21" i="3"/>
  <c r="G16" i="3"/>
  <c r="G34" i="3"/>
  <c r="Q21" i="3"/>
  <c r="Q40" i="3" s="1"/>
  <c r="N21" i="3"/>
  <c r="L21" i="3"/>
  <c r="W21" i="3"/>
  <c r="G21" i="3"/>
  <c r="F139" i="2"/>
  <c r="J139" i="2"/>
  <c r="M139" i="2"/>
  <c r="P139" i="2"/>
  <c r="S139" i="2"/>
  <c r="F140" i="2"/>
  <c r="M140" i="2"/>
  <c r="E24" i="3"/>
  <c r="I24" i="3"/>
  <c r="L24" i="3"/>
  <c r="O24" i="3"/>
  <c r="R24" i="3"/>
  <c r="V139" i="2"/>
  <c r="Y139" i="2"/>
  <c r="I139" i="2"/>
  <c r="L139" i="2"/>
  <c r="O139" i="2"/>
  <c r="I140" i="2"/>
  <c r="U24" i="3"/>
  <c r="X24" i="3"/>
  <c r="H24" i="3"/>
  <c r="K24" i="3"/>
  <c r="N24" i="3"/>
  <c r="R139" i="2"/>
  <c r="U139" i="2"/>
  <c r="X139" i="2"/>
  <c r="H139" i="2"/>
  <c r="K139" i="2"/>
  <c r="U140" i="2"/>
  <c r="Q24" i="3"/>
  <c r="T24" i="3"/>
  <c r="W24" i="3"/>
  <c r="G24" i="3"/>
  <c r="J24" i="3"/>
  <c r="N139" i="2"/>
  <c r="Q139" i="2"/>
  <c r="T139" i="2"/>
  <c r="W139" i="2"/>
  <c r="G139" i="2"/>
  <c r="M24" i="3"/>
  <c r="P24" i="3"/>
  <c r="S24" i="3"/>
  <c r="V24" i="3"/>
  <c r="F24" i="3"/>
  <c r="I70" i="2"/>
  <c r="M73" i="2"/>
  <c r="M75" i="2"/>
  <c r="I78" i="2"/>
  <c r="M79" i="2"/>
  <c r="I69" i="2"/>
  <c r="I81" i="2"/>
  <c r="M111" i="2"/>
  <c r="I34" i="3"/>
  <c r="R16" i="3"/>
  <c r="R19" i="3"/>
  <c r="R33" i="3"/>
  <c r="T18" i="3"/>
  <c r="R34" i="3"/>
  <c r="U69" i="2"/>
  <c r="U72" i="2"/>
  <c r="U82" i="2"/>
  <c r="U86" i="2"/>
  <c r="U91" i="2"/>
  <c r="U97" i="2"/>
  <c r="U103" i="2"/>
  <c r="U75" i="2"/>
  <c r="U83" i="2"/>
  <c r="U88" i="2"/>
  <c r="U92" i="2"/>
  <c r="U99" i="2"/>
  <c r="U106" i="2"/>
  <c r="U117" i="2"/>
  <c r="U114" i="2"/>
  <c r="U70" i="2"/>
  <c r="U73" i="2"/>
  <c r="U76" i="2"/>
  <c r="U79" i="2"/>
  <c r="U81" i="2"/>
  <c r="U89" i="2"/>
  <c r="U94" i="2"/>
  <c r="U101" i="2"/>
  <c r="U108" i="2"/>
  <c r="U121" i="2"/>
  <c r="U71" i="2"/>
  <c r="U74" i="2"/>
  <c r="U77" i="2"/>
  <c r="U85" i="2"/>
  <c r="U90" i="2"/>
  <c r="U95" i="2"/>
  <c r="M103" i="2"/>
  <c r="U110" i="2"/>
  <c r="U123" i="2"/>
  <c r="I72" i="2"/>
  <c r="I80" i="2"/>
  <c r="M89" i="2"/>
  <c r="M100" i="2"/>
  <c r="U130" i="2"/>
  <c r="M70" i="2"/>
  <c r="M72" i="2"/>
  <c r="M74" i="2"/>
  <c r="M76" i="2"/>
  <c r="U78" i="2"/>
  <c r="U80" i="2"/>
  <c r="U84" i="2"/>
  <c r="U87" i="2"/>
  <c r="I90" i="2"/>
  <c r="U93" i="2"/>
  <c r="M99" i="2"/>
  <c r="M102" i="2"/>
  <c r="U107" i="2"/>
  <c r="U115" i="2"/>
  <c r="U124" i="2"/>
  <c r="U112" i="2"/>
  <c r="N136" i="2"/>
  <c r="N174" i="2"/>
  <c r="N177" i="2"/>
  <c r="N181" i="2"/>
  <c r="N173" i="2"/>
  <c r="N180" i="2"/>
  <c r="N172" i="2"/>
  <c r="N176" i="2"/>
  <c r="N179" i="2"/>
  <c r="N171" i="2"/>
  <c r="N155" i="2"/>
  <c r="N175" i="2"/>
  <c r="N182" i="2"/>
  <c r="N154" i="2"/>
  <c r="N178" i="2"/>
  <c r="N153" i="2"/>
  <c r="T136" i="2"/>
  <c r="T172" i="2"/>
  <c r="T176" i="2"/>
  <c r="T179" i="2"/>
  <c r="T171" i="2"/>
  <c r="T175" i="2"/>
  <c r="T178" i="2"/>
  <c r="T182" i="2"/>
  <c r="T174" i="2"/>
  <c r="T177" i="2"/>
  <c r="T181" i="2"/>
  <c r="T154" i="2"/>
  <c r="T173" i="2"/>
  <c r="T153" i="2"/>
  <c r="T180" i="2"/>
  <c r="T155" i="2"/>
  <c r="Y122" i="2"/>
  <c r="Y173" i="2"/>
  <c r="Y180" i="2"/>
  <c r="Y172" i="2"/>
  <c r="Y176" i="2"/>
  <c r="Y179" i="2"/>
  <c r="Y171" i="2"/>
  <c r="Y175" i="2"/>
  <c r="Y178" i="2"/>
  <c r="Y182" i="2"/>
  <c r="Y181" i="2"/>
  <c r="Y155" i="2"/>
  <c r="Y177" i="2"/>
  <c r="Y154" i="2"/>
  <c r="Y153" i="2"/>
  <c r="Y174" i="2"/>
  <c r="R137" i="2"/>
  <c r="R174" i="2"/>
  <c r="R177" i="2"/>
  <c r="R181" i="2"/>
  <c r="R173" i="2"/>
  <c r="R180" i="2"/>
  <c r="R172" i="2"/>
  <c r="R176" i="2"/>
  <c r="R179" i="2"/>
  <c r="R171" i="2"/>
  <c r="R178" i="2"/>
  <c r="R155" i="2"/>
  <c r="R175" i="2"/>
  <c r="R154" i="2"/>
  <c r="R182" i="2"/>
  <c r="R153" i="2"/>
  <c r="K133" i="2"/>
  <c r="K171" i="2"/>
  <c r="K175" i="2"/>
  <c r="K178" i="2"/>
  <c r="K182" i="2"/>
  <c r="K174" i="2"/>
  <c r="K177" i="2"/>
  <c r="K181" i="2"/>
  <c r="K173" i="2"/>
  <c r="K180" i="2"/>
  <c r="K153" i="2"/>
  <c r="K176" i="2"/>
  <c r="K172" i="2"/>
  <c r="K155" i="2"/>
  <c r="K179" i="2"/>
  <c r="K154" i="2"/>
  <c r="L136" i="2"/>
  <c r="L172" i="2"/>
  <c r="L176" i="2"/>
  <c r="L179" i="2"/>
  <c r="L171" i="2"/>
  <c r="L175" i="2"/>
  <c r="L178" i="2"/>
  <c r="L182" i="2"/>
  <c r="L174" i="2"/>
  <c r="L177" i="2"/>
  <c r="L181" i="2"/>
  <c r="L180" i="2"/>
  <c r="L154" i="2"/>
  <c r="L155" i="2"/>
  <c r="L153" i="2"/>
  <c r="L173" i="2"/>
  <c r="I130" i="2"/>
  <c r="I71" i="2"/>
  <c r="I79" i="2"/>
  <c r="Y83" i="2"/>
  <c r="I89" i="2"/>
  <c r="Y93" i="2"/>
  <c r="M101" i="2"/>
  <c r="Q114" i="2"/>
  <c r="Q173" i="2"/>
  <c r="Q180" i="2"/>
  <c r="Q172" i="2"/>
  <c r="Q176" i="2"/>
  <c r="Q179" i="2"/>
  <c r="Q171" i="2"/>
  <c r="Q175" i="2"/>
  <c r="Q178" i="2"/>
  <c r="Q182" i="2"/>
  <c r="Q155" i="2"/>
  <c r="Q154" i="2"/>
  <c r="Q174" i="2"/>
  <c r="Q181" i="2"/>
  <c r="Q153" i="2"/>
  <c r="Q177" i="2"/>
  <c r="U116" i="2"/>
  <c r="G134" i="2"/>
  <c r="G171" i="2"/>
  <c r="G175" i="2"/>
  <c r="G178" i="2"/>
  <c r="G182" i="2"/>
  <c r="G174" i="2"/>
  <c r="G181" i="2"/>
  <c r="G173" i="2"/>
  <c r="G180" i="2"/>
  <c r="G177" i="2"/>
  <c r="G176" i="2"/>
  <c r="G153" i="2"/>
  <c r="G172" i="2"/>
  <c r="G179" i="2"/>
  <c r="G155" i="2"/>
  <c r="G154" i="2"/>
  <c r="V136" i="2"/>
  <c r="V174" i="2"/>
  <c r="V177" i="2"/>
  <c r="V181" i="2"/>
  <c r="V173" i="2"/>
  <c r="V180" i="2"/>
  <c r="V172" i="2"/>
  <c r="V176" i="2"/>
  <c r="V179" i="2"/>
  <c r="V171" i="2"/>
  <c r="V182" i="2"/>
  <c r="V155" i="2"/>
  <c r="V178" i="2"/>
  <c r="V154" i="2"/>
  <c r="V175" i="2"/>
  <c r="V153" i="2"/>
  <c r="O134" i="2"/>
  <c r="O171" i="2"/>
  <c r="O175" i="2"/>
  <c r="O178" i="2"/>
  <c r="O182" i="2"/>
  <c r="O174" i="2"/>
  <c r="O177" i="2"/>
  <c r="O181" i="2"/>
  <c r="O173" i="2"/>
  <c r="O180" i="2"/>
  <c r="O179" i="2"/>
  <c r="O153" i="2"/>
  <c r="O176" i="2"/>
  <c r="O155" i="2"/>
  <c r="O172" i="2"/>
  <c r="O154" i="2"/>
  <c r="X135" i="2"/>
  <c r="X172" i="2"/>
  <c r="X176" i="2"/>
  <c r="X179" i="2"/>
  <c r="X171" i="2"/>
  <c r="X175" i="2"/>
  <c r="X178" i="2"/>
  <c r="X182" i="2"/>
  <c r="X174" i="2"/>
  <c r="X177" i="2"/>
  <c r="X181" i="2"/>
  <c r="X154" i="2"/>
  <c r="X155" i="2"/>
  <c r="X153" i="2"/>
  <c r="X173" i="2"/>
  <c r="X180" i="2"/>
  <c r="I68" i="2"/>
  <c r="I173" i="2"/>
  <c r="I180" i="2"/>
  <c r="I172" i="2"/>
  <c r="I176" i="2"/>
  <c r="I179" i="2"/>
  <c r="I171" i="2"/>
  <c r="I175" i="2"/>
  <c r="I178" i="2"/>
  <c r="I182" i="2"/>
  <c r="I181" i="2"/>
  <c r="I155" i="2"/>
  <c r="I177" i="2"/>
  <c r="I154" i="2"/>
  <c r="I153" i="2"/>
  <c r="I174" i="2"/>
  <c r="W134" i="2"/>
  <c r="W171" i="2"/>
  <c r="W175" i="2"/>
  <c r="W178" i="2"/>
  <c r="W182" i="2"/>
  <c r="W174" i="2"/>
  <c r="W177" i="2"/>
  <c r="W181" i="2"/>
  <c r="W173" i="2"/>
  <c r="W180" i="2"/>
  <c r="W176" i="2"/>
  <c r="W153" i="2"/>
  <c r="W172" i="2"/>
  <c r="W179" i="2"/>
  <c r="W155" i="2"/>
  <c r="W154" i="2"/>
  <c r="F137" i="2"/>
  <c r="F182" i="2"/>
  <c r="F181" i="2"/>
  <c r="F177" i="2"/>
  <c r="F180" i="2"/>
  <c r="F176" i="2"/>
  <c r="F172" i="2"/>
  <c r="F178" i="2"/>
  <c r="F154" i="2"/>
  <c r="F175" i="2"/>
  <c r="F174" i="2"/>
  <c r="F155" i="2"/>
  <c r="F179" i="2"/>
  <c r="F173" i="2"/>
  <c r="F153" i="2"/>
  <c r="J137" i="2"/>
  <c r="J174" i="2"/>
  <c r="J177" i="2"/>
  <c r="J181" i="2"/>
  <c r="J173" i="2"/>
  <c r="J180" i="2"/>
  <c r="J172" i="2"/>
  <c r="J176" i="2"/>
  <c r="J179" i="2"/>
  <c r="J171" i="2"/>
  <c r="J175" i="2"/>
  <c r="J155" i="2"/>
  <c r="J182" i="2"/>
  <c r="J178" i="2"/>
  <c r="J154" i="2"/>
  <c r="J153" i="2"/>
  <c r="P172" i="2"/>
  <c r="P176" i="2"/>
  <c r="P179" i="2"/>
  <c r="P171" i="2"/>
  <c r="P175" i="2"/>
  <c r="P178" i="2"/>
  <c r="P182" i="2"/>
  <c r="P174" i="2"/>
  <c r="P177" i="2"/>
  <c r="P181" i="2"/>
  <c r="P173" i="2"/>
  <c r="P154" i="2"/>
  <c r="P180" i="2"/>
  <c r="P153" i="2"/>
  <c r="P155" i="2"/>
  <c r="S171" i="2"/>
  <c r="S175" i="2"/>
  <c r="S178" i="2"/>
  <c r="S182" i="2"/>
  <c r="S174" i="2"/>
  <c r="S177" i="2"/>
  <c r="S181" i="2"/>
  <c r="S173" i="2"/>
  <c r="S180" i="2"/>
  <c r="S172" i="2"/>
  <c r="S153" i="2"/>
  <c r="S179" i="2"/>
  <c r="S155" i="2"/>
  <c r="S176" i="2"/>
  <c r="S154" i="2"/>
  <c r="H135" i="2"/>
  <c r="H172" i="2"/>
  <c r="H176" i="2"/>
  <c r="H179" i="2"/>
  <c r="H171" i="2"/>
  <c r="H175" i="2"/>
  <c r="H178" i="2"/>
  <c r="H182" i="2"/>
  <c r="H174" i="2"/>
  <c r="H177" i="2"/>
  <c r="H181" i="2"/>
  <c r="H154" i="2"/>
  <c r="H153" i="2"/>
  <c r="H173" i="2"/>
  <c r="H180" i="2"/>
  <c r="H155" i="2"/>
  <c r="I88" i="2"/>
  <c r="M121" i="2"/>
  <c r="M173" i="2"/>
  <c r="M180" i="2"/>
  <c r="M172" i="2"/>
  <c r="M176" i="2"/>
  <c r="M179" i="2"/>
  <c r="M171" i="2"/>
  <c r="M175" i="2"/>
  <c r="M178" i="2"/>
  <c r="M182" i="2"/>
  <c r="M174" i="2"/>
  <c r="M155" i="2"/>
  <c r="M160" i="2" s="1"/>
  <c r="M181" i="2"/>
  <c r="M154" i="2"/>
  <c r="M177" i="2"/>
  <c r="M153" i="2"/>
  <c r="U68" i="2"/>
  <c r="U173" i="2"/>
  <c r="U180" i="2"/>
  <c r="U172" i="2"/>
  <c r="U176" i="2"/>
  <c r="U179" i="2"/>
  <c r="U171" i="2"/>
  <c r="U175" i="2"/>
  <c r="U178" i="2"/>
  <c r="U182" i="2"/>
  <c r="U177" i="2"/>
  <c r="U155" i="2"/>
  <c r="U154" i="2"/>
  <c r="U174" i="2"/>
  <c r="U153" i="2"/>
  <c r="U181" i="2"/>
  <c r="V33" i="3"/>
  <c r="F14" i="3"/>
  <c r="V19" i="3"/>
  <c r="O33" i="3"/>
  <c r="L35" i="3"/>
  <c r="S14" i="3"/>
  <c r="O19" i="3"/>
  <c r="Q16" i="3"/>
  <c r="Q20" i="3" s="1"/>
  <c r="I33" i="3"/>
  <c r="E15" i="3"/>
  <c r="O18" i="3"/>
  <c r="P14" i="3"/>
  <c r="E33" i="3"/>
  <c r="P35" i="3"/>
  <c r="H14" i="3"/>
  <c r="N35" i="3"/>
  <c r="I18" i="3"/>
  <c r="W16" i="3"/>
  <c r="P16" i="3"/>
  <c r="W34" i="3"/>
  <c r="M35" i="3"/>
  <c r="M40" i="3" s="1"/>
  <c r="J15" i="3"/>
  <c r="W14" i="3"/>
  <c r="U17" i="3"/>
  <c r="S18" i="3"/>
  <c r="S33" i="3"/>
  <c r="J18" i="3"/>
  <c r="J33" i="3"/>
  <c r="M16" i="3"/>
  <c r="X15" i="3"/>
  <c r="M17" i="3"/>
  <c r="X17" i="3"/>
  <c r="J34" i="3"/>
  <c r="M19" i="3"/>
  <c r="X16" i="3"/>
  <c r="M15" i="3"/>
  <c r="J14" i="3"/>
  <c r="W19" i="3"/>
  <c r="X33" i="3"/>
  <c r="X36" i="3" s="1"/>
  <c r="M14" i="3"/>
  <c r="J16" i="3"/>
  <c r="I35" i="3"/>
  <c r="T33" i="3"/>
  <c r="P19" i="3"/>
  <c r="K35" i="3"/>
  <c r="S22" i="3"/>
  <c r="S34" i="3"/>
  <c r="U16" i="3"/>
  <c r="F35" i="3"/>
  <c r="V35" i="3"/>
  <c r="V15" i="3"/>
  <c r="K16" i="3"/>
  <c r="K17" i="3"/>
  <c r="R22" i="3"/>
  <c r="U34" i="3"/>
  <c r="K14" i="3"/>
  <c r="R15" i="3"/>
  <c r="T14" i="3"/>
  <c r="T15" i="3"/>
  <c r="U33" i="3"/>
  <c r="G17" i="3"/>
  <c r="W17" i="3"/>
  <c r="U19" i="3"/>
  <c r="T16" i="3"/>
  <c r="L16" i="3"/>
  <c r="I15" i="3"/>
  <c r="V14" i="3"/>
  <c r="M22" i="3"/>
  <c r="M39" i="3" s="1"/>
  <c r="H36" i="3"/>
  <c r="S16" i="3"/>
  <c r="O40" i="3"/>
  <c r="O17" i="3"/>
  <c r="O16" i="3"/>
  <c r="V17" i="3"/>
  <c r="W35" i="3"/>
  <c r="G35" i="3"/>
  <c r="T34" i="3"/>
  <c r="U14" i="3"/>
  <c r="M33" i="3"/>
  <c r="S15" i="3"/>
  <c r="H40" i="3"/>
  <c r="H15" i="3"/>
  <c r="V16" i="3"/>
  <c r="K34" i="3"/>
  <c r="K18" i="3"/>
  <c r="U35" i="3"/>
  <c r="U40" i="3" s="1"/>
  <c r="O34" i="3"/>
  <c r="J22" i="3"/>
  <c r="X18" i="3"/>
  <c r="H17" i="3"/>
  <c r="F34" i="3"/>
  <c r="M18" i="3"/>
  <c r="W15" i="3"/>
  <c r="R18" i="3"/>
  <c r="O14" i="3"/>
  <c r="Q36" i="3"/>
  <c r="L14" i="3"/>
  <c r="L17" i="3"/>
  <c r="K33" i="3"/>
  <c r="U22" i="3"/>
  <c r="U23" i="3" s="1"/>
  <c r="E20" i="3"/>
  <c r="U15" i="3"/>
  <c r="P40" i="3"/>
  <c r="P15" i="3"/>
  <c r="P34" i="3"/>
  <c r="T35" i="3"/>
  <c r="R14" i="3"/>
  <c r="R35" i="3"/>
  <c r="R40" i="3" s="1"/>
  <c r="P17" i="3"/>
  <c r="E35" i="3"/>
  <c r="L15" i="3"/>
  <c r="I19" i="3"/>
  <c r="U18" i="3"/>
  <c r="R17" i="3"/>
  <c r="S35" i="3"/>
  <c r="S40" i="3" s="1"/>
  <c r="L34" i="3"/>
  <c r="I14" i="3"/>
  <c r="K15" i="3"/>
  <c r="S19" i="3"/>
  <c r="L18" i="3"/>
  <c r="L33" i="3"/>
  <c r="T17" i="3"/>
  <c r="I16" i="3"/>
  <c r="W33" i="3"/>
  <c r="P33" i="3"/>
  <c r="N33" i="3"/>
  <c r="N19" i="3"/>
  <c r="N20" i="3" s="1"/>
  <c r="J19" i="3"/>
  <c r="F15" i="3"/>
  <c r="F20" i="3" s="1"/>
  <c r="S17" i="3"/>
  <c r="X14" i="3"/>
  <c r="E34" i="3"/>
  <c r="G14" i="3"/>
  <c r="Q69" i="2"/>
  <c r="Q77" i="2"/>
  <c r="Q91" i="2"/>
  <c r="Q98" i="2"/>
  <c r="Q104" i="2"/>
  <c r="Q109" i="2"/>
  <c r="G133" i="2"/>
  <c r="T134" i="2"/>
  <c r="Q80" i="2"/>
  <c r="M81" i="2"/>
  <c r="Y82" i="2"/>
  <c r="Q84" i="2"/>
  <c r="M85" i="2"/>
  <c r="Q90" i="2"/>
  <c r="Y92" i="2"/>
  <c r="Q94" i="2"/>
  <c r="Q96" i="2"/>
  <c r="I99" i="2"/>
  <c r="U100" i="2"/>
  <c r="U102" i="2"/>
  <c r="U105" i="2"/>
  <c r="I108" i="2"/>
  <c r="U109" i="2"/>
  <c r="U111" i="2"/>
  <c r="M119" i="2"/>
  <c r="U127" i="2"/>
  <c r="U120" i="2"/>
  <c r="M118" i="2"/>
  <c r="W135" i="2"/>
  <c r="W133" i="2"/>
  <c r="Q132" i="2"/>
  <c r="V133" i="2"/>
  <c r="U135" i="2"/>
  <c r="T132" i="2"/>
  <c r="I137" i="2"/>
  <c r="Y69" i="2"/>
  <c r="Y81" i="2"/>
  <c r="Q83" i="2"/>
  <c r="Y91" i="2"/>
  <c r="Q93" i="2"/>
  <c r="Q106" i="2"/>
  <c r="Q108" i="2"/>
  <c r="Q113" i="2"/>
  <c r="Q71" i="2"/>
  <c r="Q78" i="2"/>
  <c r="Y80" i="2"/>
  <c r="Q82" i="2"/>
  <c r="Y84" i="2"/>
  <c r="Q86" i="2"/>
  <c r="Q88" i="2"/>
  <c r="Y90" i="2"/>
  <c r="Q92" i="2"/>
  <c r="Y94" i="2"/>
  <c r="M112" i="2"/>
  <c r="T135" i="2"/>
  <c r="O137" i="2"/>
  <c r="I134" i="2"/>
  <c r="P124" i="2"/>
  <c r="P133" i="2"/>
  <c r="P137" i="2"/>
  <c r="Y106" i="2"/>
  <c r="Y108" i="2"/>
  <c r="Y117" i="2"/>
  <c r="Y126" i="2"/>
  <c r="Y123" i="2"/>
  <c r="N132" i="2"/>
  <c r="N134" i="2"/>
  <c r="Q136" i="2"/>
  <c r="S127" i="2"/>
  <c r="S132" i="2"/>
  <c r="S136" i="2"/>
  <c r="Y133" i="2"/>
  <c r="Y137" i="2"/>
  <c r="N95" i="2"/>
  <c r="N135" i="2"/>
  <c r="G70" i="2"/>
  <c r="G136" i="2"/>
  <c r="G132" i="2"/>
  <c r="W83" i="2"/>
  <c r="W132" i="2"/>
  <c r="W136" i="2"/>
  <c r="T125" i="2"/>
  <c r="T133" i="2"/>
  <c r="T137" i="2"/>
  <c r="M69" i="2"/>
  <c r="Y70" i="2"/>
  <c r="Q72" i="2"/>
  <c r="Q73" i="2"/>
  <c r="Q74" i="2"/>
  <c r="Q75" i="2"/>
  <c r="Q76" i="2"/>
  <c r="Q79" i="2"/>
  <c r="M80" i="2"/>
  <c r="M82" i="2"/>
  <c r="M83" i="2"/>
  <c r="M84" i="2"/>
  <c r="Y68" i="2"/>
  <c r="Q85" i="2"/>
  <c r="Y87" i="2"/>
  <c r="Q89" i="2"/>
  <c r="M90" i="2"/>
  <c r="M91" i="2"/>
  <c r="M92" i="2"/>
  <c r="M93" i="2"/>
  <c r="M94" i="2"/>
  <c r="Q95" i="2"/>
  <c r="U96" i="2"/>
  <c r="Y97" i="2"/>
  <c r="U98" i="2"/>
  <c r="Q99" i="2"/>
  <c r="Q100" i="2"/>
  <c r="Q101" i="2"/>
  <c r="Q102" i="2"/>
  <c r="Q103" i="2"/>
  <c r="U104" i="2"/>
  <c r="Y105" i="2"/>
  <c r="Q107" i="2"/>
  <c r="M108" i="2"/>
  <c r="M109" i="2"/>
  <c r="Q110" i="2"/>
  <c r="Q111" i="2"/>
  <c r="Y114" i="2"/>
  <c r="U118" i="2"/>
  <c r="U122" i="2"/>
  <c r="Q68" i="2"/>
  <c r="Y112" i="2"/>
  <c r="Y119" i="2"/>
  <c r="M68" i="2"/>
  <c r="U113" i="2"/>
  <c r="U119" i="2"/>
  <c r="U125" i="2"/>
  <c r="M133" i="2"/>
  <c r="K135" i="2"/>
  <c r="M137" i="2"/>
  <c r="J133" i="2"/>
  <c r="V137" i="2"/>
  <c r="I135" i="2"/>
  <c r="Y135" i="2"/>
  <c r="S137" i="2"/>
  <c r="F132" i="2"/>
  <c r="J132" i="2"/>
  <c r="M132" i="2"/>
  <c r="P132" i="2"/>
  <c r="Q134" i="2"/>
  <c r="P134" i="2"/>
  <c r="S134" i="2"/>
  <c r="F134" i="2"/>
  <c r="J134" i="2"/>
  <c r="F136" i="2"/>
  <c r="J136" i="2"/>
  <c r="M136" i="2"/>
  <c r="P136" i="2"/>
  <c r="H69" i="2"/>
  <c r="H133" i="2"/>
  <c r="H137" i="2"/>
  <c r="K110" i="2"/>
  <c r="K132" i="2"/>
  <c r="K136" i="2"/>
  <c r="Y71" i="2"/>
  <c r="Y78" i="2"/>
  <c r="Y77" i="2"/>
  <c r="Y86" i="2"/>
  <c r="Y88" i="2"/>
  <c r="Y96" i="2"/>
  <c r="Y98" i="2"/>
  <c r="Y104" i="2"/>
  <c r="Y113" i="2"/>
  <c r="Y115" i="2"/>
  <c r="M120" i="2"/>
  <c r="Q133" i="2"/>
  <c r="O135" i="2"/>
  <c r="Q137" i="2"/>
  <c r="N133" i="2"/>
  <c r="L135" i="2"/>
  <c r="O133" i="2"/>
  <c r="M135" i="2"/>
  <c r="G137" i="2"/>
  <c r="W137" i="2"/>
  <c r="V132" i="2"/>
  <c r="Y132" i="2"/>
  <c r="I132" i="2"/>
  <c r="L132" i="2"/>
  <c r="Y134" i="2"/>
  <c r="L134" i="2"/>
  <c r="V134" i="2"/>
  <c r="I133" i="2"/>
  <c r="Y136" i="2"/>
  <c r="I136" i="2"/>
  <c r="J135" i="2"/>
  <c r="R113" i="2"/>
  <c r="R135" i="2"/>
  <c r="L118" i="2"/>
  <c r="L133" i="2"/>
  <c r="L137" i="2"/>
  <c r="F135" i="2"/>
  <c r="V68" i="2"/>
  <c r="V135" i="2"/>
  <c r="O122" i="2"/>
  <c r="O132" i="2"/>
  <c r="O136" i="2"/>
  <c r="X101" i="2"/>
  <c r="X133" i="2"/>
  <c r="X137" i="2"/>
  <c r="Q70" i="2"/>
  <c r="M71" i="2"/>
  <c r="Y72" i="2"/>
  <c r="Y73" i="2"/>
  <c r="Y74" i="2"/>
  <c r="Y75" i="2"/>
  <c r="Y76" i="2"/>
  <c r="M78" i="2"/>
  <c r="Y79" i="2"/>
  <c r="Q81" i="2"/>
  <c r="Y85" i="2"/>
  <c r="Q87" i="2"/>
  <c r="M88" i="2"/>
  <c r="Y89" i="2"/>
  <c r="Y95" i="2"/>
  <c r="Q97" i="2"/>
  <c r="M98" i="2"/>
  <c r="Y99" i="2"/>
  <c r="Y100" i="2"/>
  <c r="Y101" i="2"/>
  <c r="Y102" i="2"/>
  <c r="Y103" i="2"/>
  <c r="Q105" i="2"/>
  <c r="Y107" i="2"/>
  <c r="Y110" i="2"/>
  <c r="Q112" i="2"/>
  <c r="Y116" i="2"/>
  <c r="Q120" i="2"/>
  <c r="Y109" i="2"/>
  <c r="Y121" i="2"/>
  <c r="Y111" i="2"/>
  <c r="Y120" i="2"/>
  <c r="U133" i="2"/>
  <c r="S135" i="2"/>
  <c r="U137" i="2"/>
  <c r="R133" i="2"/>
  <c r="P135" i="2"/>
  <c r="N137" i="2"/>
  <c r="F133" i="2"/>
  <c r="S133" i="2"/>
  <c r="Q135" i="2"/>
  <c r="K137" i="2"/>
  <c r="M134" i="2"/>
  <c r="R132" i="2"/>
  <c r="U132" i="2"/>
  <c r="X132" i="2"/>
  <c r="H132" i="2"/>
  <c r="X134" i="2"/>
  <c r="H134" i="2"/>
  <c r="K134" i="2"/>
  <c r="R134" i="2"/>
  <c r="G135" i="2"/>
  <c r="R136" i="2"/>
  <c r="U136" i="2"/>
  <c r="X136" i="2"/>
  <c r="H136" i="2"/>
  <c r="W130" i="2"/>
  <c r="W131" i="2" s="1"/>
  <c r="N130" i="2"/>
  <c r="N131" i="2" s="1"/>
  <c r="F69" i="2"/>
  <c r="V69" i="2"/>
  <c r="V70" i="2"/>
  <c r="V71" i="2"/>
  <c r="V72" i="2"/>
  <c r="V73" i="2"/>
  <c r="N75" i="2"/>
  <c r="R76" i="2"/>
  <c r="V77" i="2"/>
  <c r="R78" i="2"/>
  <c r="R79" i="2"/>
  <c r="R80" i="2"/>
  <c r="R81" i="2"/>
  <c r="R82" i="2"/>
  <c r="V83" i="2"/>
  <c r="N85" i="2"/>
  <c r="R86" i="2"/>
  <c r="O69" i="2"/>
  <c r="K70" i="2"/>
  <c r="K71" i="2"/>
  <c r="K72" i="2"/>
  <c r="K73" i="2"/>
  <c r="O74" i="2"/>
  <c r="S75" i="2"/>
  <c r="W76" i="2"/>
  <c r="G78" i="2"/>
  <c r="W78" i="2"/>
  <c r="S79" i="2"/>
  <c r="S80" i="2"/>
  <c r="S81" i="2"/>
  <c r="S82" i="2"/>
  <c r="S83" i="2"/>
  <c r="O85" i="2"/>
  <c r="R87" i="2"/>
  <c r="R88" i="2"/>
  <c r="R89" i="2"/>
  <c r="R90" i="2"/>
  <c r="R91" i="2"/>
  <c r="V92" i="2"/>
  <c r="N94" i="2"/>
  <c r="V95" i="2"/>
  <c r="V97" i="2"/>
  <c r="J99" i="2"/>
  <c r="J100" i="2"/>
  <c r="N101" i="2"/>
  <c r="R102" i="2"/>
  <c r="V103" i="2"/>
  <c r="R105" i="2"/>
  <c r="R107" i="2"/>
  <c r="R108" i="2"/>
  <c r="R109" i="2"/>
  <c r="V110" i="2"/>
  <c r="N112" i="2"/>
  <c r="R114" i="2"/>
  <c r="R116" i="2"/>
  <c r="J118" i="2"/>
  <c r="N119" i="2"/>
  <c r="R120" i="2"/>
  <c r="V121" i="2"/>
  <c r="R123" i="2"/>
  <c r="R125" i="2"/>
  <c r="V127" i="2"/>
  <c r="S86" i="2"/>
  <c r="W87" i="2"/>
  <c r="S88" i="2"/>
  <c r="S89" i="2"/>
  <c r="S90" i="2"/>
  <c r="S91" i="2"/>
  <c r="S92" i="2"/>
  <c r="W93" i="2"/>
  <c r="O95" i="2"/>
  <c r="S96" i="2"/>
  <c r="K98" i="2"/>
  <c r="K99" i="2"/>
  <c r="K100" i="2"/>
  <c r="K101" i="2"/>
  <c r="O102" i="2"/>
  <c r="S103" i="2"/>
  <c r="W104" i="2"/>
  <c r="S106" i="2"/>
  <c r="K108" i="2"/>
  <c r="K109" i="2"/>
  <c r="L69" i="2"/>
  <c r="H70" i="2"/>
  <c r="X70" i="2"/>
  <c r="T71" i="2"/>
  <c r="T72" i="2"/>
  <c r="T73" i="2"/>
  <c r="T74" i="2"/>
  <c r="T75" i="2"/>
  <c r="X76" i="2"/>
  <c r="H78" i="2"/>
  <c r="X78" i="2"/>
  <c r="T79" i="2"/>
  <c r="P80" i="2"/>
  <c r="P81" i="2"/>
  <c r="P82" i="2"/>
  <c r="P83" i="2"/>
  <c r="P84" i="2"/>
  <c r="T85" i="2"/>
  <c r="X86" i="2"/>
  <c r="H88" i="2"/>
  <c r="X88" i="2"/>
  <c r="T89" i="2"/>
  <c r="T90" i="2"/>
  <c r="T91" i="2"/>
  <c r="T92" i="2"/>
  <c r="T93" i="2"/>
  <c r="X94" i="2"/>
  <c r="P96" i="2"/>
  <c r="T97" i="2"/>
  <c r="P98" i="2"/>
  <c r="P99" i="2"/>
  <c r="P100" i="2"/>
  <c r="P101" i="2"/>
  <c r="X102" i="2"/>
  <c r="T104" i="2"/>
  <c r="P106" i="2"/>
  <c r="R68" i="2"/>
  <c r="S68" i="2"/>
  <c r="Q119" i="2"/>
  <c r="O110" i="2"/>
  <c r="S111" i="2"/>
  <c r="W112" i="2"/>
  <c r="O114" i="2"/>
  <c r="W115" i="2"/>
  <c r="W117" i="2"/>
  <c r="W118" i="2"/>
  <c r="W119" i="2"/>
  <c r="O121" i="2"/>
  <c r="S122" i="2"/>
  <c r="W123" i="2"/>
  <c r="W125" i="2"/>
  <c r="W127" i="2"/>
  <c r="T68" i="2"/>
  <c r="Q122" i="2"/>
  <c r="J68" i="2"/>
  <c r="T102" i="2"/>
  <c r="P108" i="2"/>
  <c r="P109" i="2"/>
  <c r="P110" i="2"/>
  <c r="T111" i="2"/>
  <c r="X112" i="2"/>
  <c r="T114" i="2"/>
  <c r="X115" i="2"/>
  <c r="T118" i="2"/>
  <c r="X119" i="2"/>
  <c r="P121" i="2"/>
  <c r="P123" i="2"/>
  <c r="T124" i="2"/>
  <c r="T127" i="2"/>
  <c r="Y124" i="2"/>
  <c r="L108" i="2"/>
  <c r="T117" i="2"/>
  <c r="T121" i="2"/>
  <c r="K130" i="2"/>
  <c r="K131" i="2" s="1"/>
  <c r="H130" i="2"/>
  <c r="H131" i="2" s="1"/>
  <c r="X130" i="2"/>
  <c r="X131" i="2" s="1"/>
  <c r="J69" i="2"/>
  <c r="J70" i="2"/>
  <c r="J71" i="2"/>
  <c r="J72" i="2"/>
  <c r="J73" i="2"/>
  <c r="N74" i="2"/>
  <c r="R75" i="2"/>
  <c r="V76" i="2"/>
  <c r="F78" i="2"/>
  <c r="V78" i="2"/>
  <c r="V79" i="2"/>
  <c r="V80" i="2"/>
  <c r="V81" i="2"/>
  <c r="V82" i="2"/>
  <c r="N84" i="2"/>
  <c r="R85" i="2"/>
  <c r="V86" i="2"/>
  <c r="S69" i="2"/>
  <c r="O70" i="2"/>
  <c r="O71" i="2"/>
  <c r="O72" i="2"/>
  <c r="O73" i="2"/>
  <c r="S74" i="2"/>
  <c r="W75" i="2"/>
  <c r="O77" i="2"/>
  <c r="K78" i="2"/>
  <c r="G79" i="2"/>
  <c r="W79" i="2"/>
  <c r="W80" i="2"/>
  <c r="W81" i="2"/>
  <c r="W82" i="2"/>
  <c r="O84" i="2"/>
  <c r="S85" i="2"/>
  <c r="V87" i="2"/>
  <c r="V88" i="2"/>
  <c r="V89" i="2"/>
  <c r="V90" i="2"/>
  <c r="V91" i="2"/>
  <c r="N93" i="2"/>
  <c r="R94" i="2"/>
  <c r="R96" i="2"/>
  <c r="J98" i="2"/>
  <c r="N99" i="2"/>
  <c r="N100" i="2"/>
  <c r="R101" i="2"/>
  <c r="V102" i="2"/>
  <c r="N104" i="2"/>
  <c r="V105" i="2"/>
  <c r="V107" i="2"/>
  <c r="V108" i="2"/>
  <c r="V109" i="2"/>
  <c r="N111" i="2"/>
  <c r="R112" i="2"/>
  <c r="V114" i="2"/>
  <c r="V116" i="2"/>
  <c r="N118" i="2"/>
  <c r="R119" i="2"/>
  <c r="V120" i="2"/>
  <c r="N122" i="2"/>
  <c r="V123" i="2"/>
  <c r="V125" i="2"/>
  <c r="G68" i="2"/>
  <c r="W86" i="2"/>
  <c r="G88" i="2"/>
  <c r="W88" i="2"/>
  <c r="W89" i="2"/>
  <c r="W90" i="2"/>
  <c r="W91" i="2"/>
  <c r="W92" i="2"/>
  <c r="O94" i="2"/>
  <c r="S95" i="2"/>
  <c r="W96" i="2"/>
  <c r="O98" i="2"/>
  <c r="O99" i="2"/>
  <c r="O100" i="2"/>
  <c r="O101" i="2"/>
  <c r="S102" i="2"/>
  <c r="W103" i="2"/>
  <c r="O105" i="2"/>
  <c r="W106" i="2"/>
  <c r="O108" i="2"/>
  <c r="O109" i="2"/>
  <c r="P69" i="2"/>
  <c r="L70" i="2"/>
  <c r="H71" i="2"/>
  <c r="X71" i="2"/>
  <c r="X72" i="2"/>
  <c r="X73" i="2"/>
  <c r="X74" i="2"/>
  <c r="X75" i="2"/>
  <c r="P77" i="2"/>
  <c r="L78" i="2"/>
  <c r="H79" i="2"/>
  <c r="X79" i="2"/>
  <c r="T80" i="2"/>
  <c r="T81" i="2"/>
  <c r="T82" i="2"/>
  <c r="T83" i="2"/>
  <c r="T84" i="2"/>
  <c r="X85" i="2"/>
  <c r="P87" i="2"/>
  <c r="L88" i="2"/>
  <c r="H89" i="2"/>
  <c r="X89" i="2"/>
  <c r="X90" i="2"/>
  <c r="X91" i="2"/>
  <c r="X92" i="2"/>
  <c r="X93" i="2"/>
  <c r="P95" i="2"/>
  <c r="T96" i="2"/>
  <c r="X97" i="2"/>
  <c r="T98" i="2"/>
  <c r="T99" i="2"/>
  <c r="T100" i="2"/>
  <c r="T101" i="2"/>
  <c r="T103" i="2"/>
  <c r="X104" i="2"/>
  <c r="X106" i="2"/>
  <c r="R98" i="2"/>
  <c r="W68" i="2"/>
  <c r="Q116" i="2"/>
  <c r="Q123" i="2"/>
  <c r="N68" i="2"/>
  <c r="S110" i="2"/>
  <c r="W111" i="2"/>
  <c r="O113" i="2"/>
  <c r="S114" i="2"/>
  <c r="S116" i="2"/>
  <c r="K118" i="2"/>
  <c r="K119" i="2"/>
  <c r="O120" i="2"/>
  <c r="S121" i="2"/>
  <c r="W122" i="2"/>
  <c r="S124" i="2"/>
  <c r="S126" i="2"/>
  <c r="H68" i="2"/>
  <c r="X68" i="2"/>
  <c r="P103" i="2"/>
  <c r="T108" i="2"/>
  <c r="T109" i="2"/>
  <c r="T110" i="2"/>
  <c r="X111" i="2"/>
  <c r="P113" i="2"/>
  <c r="X114" i="2"/>
  <c r="T116" i="2"/>
  <c r="X118" i="2"/>
  <c r="L120" i="2"/>
  <c r="X121" i="2"/>
  <c r="T123" i="2"/>
  <c r="X125" i="2"/>
  <c r="X127" i="2"/>
  <c r="Y125" i="2"/>
  <c r="P111" i="2"/>
  <c r="P118" i="2"/>
  <c r="P122" i="2"/>
  <c r="O130" i="2"/>
  <c r="O131" i="2" s="1"/>
  <c r="V130" i="2"/>
  <c r="V131" i="2" s="1"/>
  <c r="N69" i="2"/>
  <c r="N70" i="2"/>
  <c r="N71" i="2"/>
  <c r="N72" i="2"/>
  <c r="N73" i="2"/>
  <c r="R74" i="2"/>
  <c r="V75" i="2"/>
  <c r="N77" i="2"/>
  <c r="J78" i="2"/>
  <c r="J79" i="2"/>
  <c r="J80" i="2"/>
  <c r="J81" i="2"/>
  <c r="J82" i="2"/>
  <c r="N83" i="2"/>
  <c r="R84" i="2"/>
  <c r="V85" i="2"/>
  <c r="G69" i="2"/>
  <c r="W69" i="2"/>
  <c r="S70" i="2"/>
  <c r="S71" i="2"/>
  <c r="S72" i="2"/>
  <c r="W73" i="2"/>
  <c r="W74" i="2"/>
  <c r="O76" i="2"/>
  <c r="S77" i="2"/>
  <c r="O78" i="2"/>
  <c r="K79" i="2"/>
  <c r="K80" i="2"/>
  <c r="K81" i="2"/>
  <c r="K82" i="2"/>
  <c r="K83" i="2"/>
  <c r="S84" i="2"/>
  <c r="W85" i="2"/>
  <c r="J88" i="2"/>
  <c r="J89" i="2"/>
  <c r="J90" i="2"/>
  <c r="J91" i="2"/>
  <c r="N92" i="2"/>
  <c r="R93" i="2"/>
  <c r="V94" i="2"/>
  <c r="V96" i="2"/>
  <c r="N98" i="2"/>
  <c r="R99" i="2"/>
  <c r="R100" i="2"/>
  <c r="V101" i="2"/>
  <c r="N103" i="2"/>
  <c r="R104" i="2"/>
  <c r="R106" i="2"/>
  <c r="J108" i="2"/>
  <c r="J109" i="2"/>
  <c r="N110" i="2"/>
  <c r="R111" i="2"/>
  <c r="N113" i="2"/>
  <c r="R115" i="2"/>
  <c r="R117" i="2"/>
  <c r="R118" i="2"/>
  <c r="V119" i="2"/>
  <c r="N121" i="2"/>
  <c r="R122" i="2"/>
  <c r="R124" i="2"/>
  <c r="R126" i="2"/>
  <c r="K68" i="2"/>
  <c r="O87" i="2"/>
  <c r="K88" i="2"/>
  <c r="K89" i="2"/>
  <c r="K90" i="2"/>
  <c r="K91" i="2"/>
  <c r="K92" i="2"/>
  <c r="O93" i="2"/>
  <c r="S94" i="2"/>
  <c r="W95" i="2"/>
  <c r="S97" i="2"/>
  <c r="S98" i="2"/>
  <c r="S99" i="2"/>
  <c r="S100" i="2"/>
  <c r="S101" i="2"/>
  <c r="W102" i="2"/>
  <c r="O104" i="2"/>
  <c r="S105" i="2"/>
  <c r="S107" i="2"/>
  <c r="S108" i="2"/>
  <c r="S109" i="2"/>
  <c r="T69" i="2"/>
  <c r="P70" i="2"/>
  <c r="L71" i="2"/>
  <c r="L72" i="2"/>
  <c r="L73" i="2"/>
  <c r="L74" i="2"/>
  <c r="L75" i="2"/>
  <c r="P76" i="2"/>
  <c r="T77" i="2"/>
  <c r="P78" i="2"/>
  <c r="L79" i="2"/>
  <c r="H80" i="2"/>
  <c r="X80" i="2"/>
  <c r="X81" i="2"/>
  <c r="X82" i="2"/>
  <c r="X83" i="2"/>
  <c r="X84" i="2"/>
  <c r="P86" i="2"/>
  <c r="T87" i="2"/>
  <c r="P88" i="2"/>
  <c r="L89" i="2"/>
  <c r="L90" i="2"/>
  <c r="L91" i="2"/>
  <c r="L92" i="2"/>
  <c r="L93" i="2"/>
  <c r="P94" i="2"/>
  <c r="T95" i="2"/>
  <c r="X96" i="2"/>
  <c r="H98" i="2"/>
  <c r="X98" i="2"/>
  <c r="X99" i="2"/>
  <c r="X100" i="2"/>
  <c r="L102" i="2"/>
  <c r="X103" i="2"/>
  <c r="P105" i="2"/>
  <c r="T107" i="2"/>
  <c r="V112" i="2"/>
  <c r="Q124" i="2"/>
  <c r="W109" i="2"/>
  <c r="W110" i="2"/>
  <c r="O112" i="2"/>
  <c r="S113" i="2"/>
  <c r="W114" i="2"/>
  <c r="W116" i="2"/>
  <c r="O118" i="2"/>
  <c r="O119" i="2"/>
  <c r="S120" i="2"/>
  <c r="W121" i="2"/>
  <c r="O123" i="2"/>
  <c r="W124" i="2"/>
  <c r="W126" i="2"/>
  <c r="L68" i="2"/>
  <c r="X105" i="2"/>
  <c r="X108" i="2"/>
  <c r="X109" i="2"/>
  <c r="X110" i="2"/>
  <c r="P112" i="2"/>
  <c r="T113" i="2"/>
  <c r="P115" i="2"/>
  <c r="X117" i="2"/>
  <c r="P119" i="2"/>
  <c r="P120" i="2"/>
  <c r="T122" i="2"/>
  <c r="X123" i="2"/>
  <c r="T126" i="2"/>
  <c r="Q115" i="2"/>
  <c r="Y127" i="2"/>
  <c r="P114" i="2"/>
  <c r="L119" i="2"/>
  <c r="X124" i="2"/>
  <c r="S130" i="2"/>
  <c r="S131" i="2" s="1"/>
  <c r="R69" i="2"/>
  <c r="R70" i="2"/>
  <c r="R71" i="2"/>
  <c r="R72" i="2"/>
  <c r="R73" i="2"/>
  <c r="V74" i="2"/>
  <c r="N76" i="2"/>
  <c r="R77" i="2"/>
  <c r="N78" i="2"/>
  <c r="N79" i="2"/>
  <c r="N80" i="2"/>
  <c r="N81" i="2"/>
  <c r="N82" i="2"/>
  <c r="R83" i="2"/>
  <c r="V84" i="2"/>
  <c r="N86" i="2"/>
  <c r="K69" i="2"/>
  <c r="W70" i="2"/>
  <c r="W71" i="2"/>
  <c r="W72" i="2"/>
  <c r="K74" i="2"/>
  <c r="O75" i="2"/>
  <c r="S76" i="2"/>
  <c r="W77" i="2"/>
  <c r="S78" i="2"/>
  <c r="O79" i="2"/>
  <c r="O80" i="2"/>
  <c r="O81" i="2"/>
  <c r="O82" i="2"/>
  <c r="O83" i="2"/>
  <c r="W84" i="2"/>
  <c r="O86" i="2"/>
  <c r="N88" i="2"/>
  <c r="N89" i="2"/>
  <c r="N90" i="2"/>
  <c r="N91" i="2"/>
  <c r="R92" i="2"/>
  <c r="V93" i="2"/>
  <c r="R95" i="2"/>
  <c r="R97" i="2"/>
  <c r="V98" i="2"/>
  <c r="V99" i="2"/>
  <c r="V100" i="2"/>
  <c r="N102" i="2"/>
  <c r="R103" i="2"/>
  <c r="V104" i="2"/>
  <c r="V106" i="2"/>
  <c r="N108" i="2"/>
  <c r="N109" i="2"/>
  <c r="R110" i="2"/>
  <c r="V111" i="2"/>
  <c r="V113" i="2"/>
  <c r="V115" i="2"/>
  <c r="V117" i="2"/>
  <c r="V118" i="2"/>
  <c r="N120" i="2"/>
  <c r="R121" i="2"/>
  <c r="V122" i="2"/>
  <c r="V124" i="2"/>
  <c r="V126" i="2"/>
  <c r="S73" i="2"/>
  <c r="S87" i="2"/>
  <c r="O88" i="2"/>
  <c r="O89" i="2"/>
  <c r="O90" i="2"/>
  <c r="O91" i="2"/>
  <c r="O92" i="2"/>
  <c r="S93" i="2"/>
  <c r="W94" i="2"/>
  <c r="O96" i="2"/>
  <c r="W97" i="2"/>
  <c r="W98" i="2"/>
  <c r="W99" i="2"/>
  <c r="W100" i="2"/>
  <c r="W101" i="2"/>
  <c r="O103" i="2"/>
  <c r="S104" i="2"/>
  <c r="W105" i="2"/>
  <c r="W107" i="2"/>
  <c r="W108" i="2"/>
  <c r="X69" i="2"/>
  <c r="T70" i="2"/>
  <c r="P71" i="2"/>
  <c r="P72" i="2"/>
  <c r="P73" i="2"/>
  <c r="P74" i="2"/>
  <c r="P75" i="2"/>
  <c r="T76" i="2"/>
  <c r="X77" i="2"/>
  <c r="T78" i="2"/>
  <c r="P79" i="2"/>
  <c r="L80" i="2"/>
  <c r="L81" i="2"/>
  <c r="L82" i="2"/>
  <c r="L83" i="2"/>
  <c r="L84" i="2"/>
  <c r="P85" i="2"/>
  <c r="T86" i="2"/>
  <c r="X87" i="2"/>
  <c r="T88" i="2"/>
  <c r="P89" i="2"/>
  <c r="P90" i="2"/>
  <c r="P91" i="2"/>
  <c r="P92" i="2"/>
  <c r="P93" i="2"/>
  <c r="T94" i="2"/>
  <c r="X95" i="2"/>
  <c r="P97" i="2"/>
  <c r="L98" i="2"/>
  <c r="L99" i="2"/>
  <c r="L100" i="2"/>
  <c r="L101" i="2"/>
  <c r="P102" i="2"/>
  <c r="P104" i="2"/>
  <c r="T105" i="2"/>
  <c r="X107" i="2"/>
  <c r="O68" i="2"/>
  <c r="Q118" i="2"/>
  <c r="Q121" i="2"/>
  <c r="Q125" i="2"/>
  <c r="O111" i="2"/>
  <c r="S112" i="2"/>
  <c r="W113" i="2"/>
  <c r="S115" i="2"/>
  <c r="S117" i="2"/>
  <c r="S118" i="2"/>
  <c r="S119" i="2"/>
  <c r="W120" i="2"/>
  <c r="S123" i="2"/>
  <c r="S125" i="2"/>
  <c r="P68" i="2"/>
  <c r="Y118" i="2"/>
  <c r="U126" i="2"/>
  <c r="T106" i="2"/>
  <c r="L109" i="2"/>
  <c r="L110" i="2"/>
  <c r="L111" i="2"/>
  <c r="T112" i="2"/>
  <c r="X113" i="2"/>
  <c r="T115" i="2"/>
  <c r="T119" i="2"/>
  <c r="T120" i="2"/>
  <c r="X122" i="2"/>
  <c r="X126" i="2"/>
  <c r="X116" i="2"/>
  <c r="X120" i="2"/>
  <c r="U159" i="2" l="1"/>
  <c r="V36" i="3"/>
  <c r="M159" i="2"/>
  <c r="R38" i="3"/>
  <c r="J38" i="3"/>
  <c r="I36" i="3"/>
  <c r="L40" i="3"/>
  <c r="J36" i="3"/>
  <c r="I131" i="2"/>
  <c r="I142" i="2" s="1"/>
  <c r="I128" i="2"/>
  <c r="T40" i="3"/>
  <c r="U131" i="2"/>
  <c r="U142" i="2" s="1"/>
  <c r="U160" i="2"/>
  <c r="I160" i="2"/>
  <c r="I159" i="2"/>
  <c r="Y183" i="2"/>
  <c r="H138" i="2"/>
  <c r="H183" i="2"/>
  <c r="I183" i="2"/>
  <c r="G138" i="2"/>
  <c r="U187" i="2"/>
  <c r="P159" i="2"/>
  <c r="J160" i="2"/>
  <c r="W159" i="2"/>
  <c r="W187" i="2"/>
  <c r="X159" i="2"/>
  <c r="X188" i="2"/>
  <c r="O159" i="2"/>
  <c r="V160" i="2"/>
  <c r="G159" i="2"/>
  <c r="K159" i="2"/>
  <c r="K187" i="2"/>
  <c r="Y160" i="2"/>
  <c r="P187" i="2"/>
  <c r="M187" i="2"/>
  <c r="H186" i="2"/>
  <c r="S160" i="2"/>
  <c r="S185" i="2"/>
  <c r="S184" i="2"/>
  <c r="P185" i="2"/>
  <c r="P184" i="2"/>
  <c r="O187" i="2"/>
  <c r="Q187" i="2"/>
  <c r="L188" i="2"/>
  <c r="R158" i="2"/>
  <c r="R157" i="2"/>
  <c r="R156" i="2"/>
  <c r="T159" i="2"/>
  <c r="T188" i="2"/>
  <c r="M157" i="2"/>
  <c r="M156" i="2"/>
  <c r="M158" i="2"/>
  <c r="H157" i="2"/>
  <c r="H156" i="2"/>
  <c r="H158" i="2"/>
  <c r="H184" i="2"/>
  <c r="H185" i="2"/>
  <c r="S188" i="2"/>
  <c r="P160" i="2"/>
  <c r="P183" i="2"/>
  <c r="P188" i="2"/>
  <c r="J159" i="2"/>
  <c r="J186" i="2"/>
  <c r="W160" i="2"/>
  <c r="W186" i="2"/>
  <c r="I157" i="2"/>
  <c r="I156" i="2"/>
  <c r="I158" i="2"/>
  <c r="I185" i="2"/>
  <c r="I184" i="2"/>
  <c r="X183" i="2"/>
  <c r="X187" i="2"/>
  <c r="O183" i="2"/>
  <c r="O186" i="2"/>
  <c r="V188" i="2"/>
  <c r="V186" i="2"/>
  <c r="G160" i="2"/>
  <c r="Q186" i="2"/>
  <c r="L157" i="2"/>
  <c r="L156" i="2"/>
  <c r="L158" i="2"/>
  <c r="L187" i="2"/>
  <c r="K156" i="2"/>
  <c r="K158" i="2"/>
  <c r="K157" i="2"/>
  <c r="K186" i="2"/>
  <c r="R188" i="2"/>
  <c r="R187" i="2"/>
  <c r="R186" i="2"/>
  <c r="Y156" i="2"/>
  <c r="T187" i="2"/>
  <c r="N187" i="2"/>
  <c r="N160" i="2"/>
  <c r="N186" i="2"/>
  <c r="U157" i="2"/>
  <c r="U156" i="2"/>
  <c r="U158" i="2"/>
  <c r="U184" i="2"/>
  <c r="U185" i="2"/>
  <c r="M186" i="2"/>
  <c r="M184" i="2"/>
  <c r="M185" i="2"/>
  <c r="H159" i="2"/>
  <c r="S156" i="2"/>
  <c r="S158" i="2"/>
  <c r="S157" i="2"/>
  <c r="P157" i="2"/>
  <c r="P156" i="2"/>
  <c r="P158" i="2"/>
  <c r="J187" i="2"/>
  <c r="J184" i="2"/>
  <c r="J185" i="2"/>
  <c r="J183" i="2"/>
  <c r="F159" i="2"/>
  <c r="W185" i="2"/>
  <c r="W184" i="2"/>
  <c r="X157" i="2"/>
  <c r="X156" i="2"/>
  <c r="X158" i="2"/>
  <c r="X186" i="2"/>
  <c r="O160" i="2"/>
  <c r="O185" i="2"/>
  <c r="O184" i="2"/>
  <c r="V159" i="2"/>
  <c r="V184" i="2"/>
  <c r="V183" i="2"/>
  <c r="V185" i="2"/>
  <c r="G186" i="2"/>
  <c r="G184" i="2"/>
  <c r="G185" i="2"/>
  <c r="Q156" i="2"/>
  <c r="Q160" i="2"/>
  <c r="L160" i="2"/>
  <c r="L186" i="2"/>
  <c r="K160" i="2"/>
  <c r="K185" i="2"/>
  <c r="K184" i="2"/>
  <c r="R159" i="2"/>
  <c r="R184" i="2"/>
  <c r="R183" i="2"/>
  <c r="R185" i="2"/>
  <c r="Y188" i="2"/>
  <c r="T157" i="2"/>
  <c r="T156" i="2"/>
  <c r="T158" i="2"/>
  <c r="T186" i="2"/>
  <c r="N159" i="2"/>
  <c r="N183" i="2"/>
  <c r="N184" i="2"/>
  <c r="N185" i="2"/>
  <c r="J158" i="2"/>
  <c r="J157" i="2"/>
  <c r="J156" i="2"/>
  <c r="F158" i="2"/>
  <c r="F157" i="2"/>
  <c r="F156" i="2"/>
  <c r="F186" i="2"/>
  <c r="W156" i="2"/>
  <c r="W158" i="2"/>
  <c r="W157" i="2"/>
  <c r="O156" i="2"/>
  <c r="O158" i="2"/>
  <c r="O157" i="2"/>
  <c r="V158" i="2"/>
  <c r="V157" i="2"/>
  <c r="V156" i="2"/>
  <c r="G156" i="2"/>
  <c r="G158" i="2"/>
  <c r="G157" i="2"/>
  <c r="G187" i="2"/>
  <c r="Q183" i="2"/>
  <c r="L183" i="2"/>
  <c r="R160" i="2"/>
  <c r="T160" i="2"/>
  <c r="N158" i="2"/>
  <c r="N157" i="2"/>
  <c r="N156" i="2"/>
  <c r="U186" i="2"/>
  <c r="M183" i="2"/>
  <c r="H160" i="2"/>
  <c r="S159" i="2"/>
  <c r="S187" i="2"/>
  <c r="Y128" i="2"/>
  <c r="Y138" i="2"/>
  <c r="T138" i="2"/>
  <c r="U183" i="2"/>
  <c r="U188" i="2"/>
  <c r="M188" i="2"/>
  <c r="H187" i="2"/>
  <c r="S183" i="2"/>
  <c r="S186" i="2"/>
  <c r="P186" i="2"/>
  <c r="F185" i="2"/>
  <c r="F184" i="2"/>
  <c r="F183" i="2"/>
  <c r="W183" i="2"/>
  <c r="W188" i="2"/>
  <c r="I186" i="2"/>
  <c r="I187" i="2"/>
  <c r="X160" i="2"/>
  <c r="X185" i="2"/>
  <c r="X184" i="2"/>
  <c r="O188" i="2"/>
  <c r="V187" i="2"/>
  <c r="G183" i="2"/>
  <c r="Q188" i="2"/>
  <c r="L159" i="2"/>
  <c r="L185" i="2"/>
  <c r="L184" i="2"/>
  <c r="K183" i="2"/>
  <c r="K188" i="2"/>
  <c r="Y186" i="2"/>
  <c r="Y187" i="2"/>
  <c r="T183" i="2"/>
  <c r="T185" i="2"/>
  <c r="T184" i="2"/>
  <c r="N188" i="2"/>
  <c r="M20" i="3"/>
  <c r="H20" i="3"/>
  <c r="O36" i="3"/>
  <c r="N40" i="3"/>
  <c r="O20" i="3"/>
  <c r="J23" i="3"/>
  <c r="E36" i="3"/>
  <c r="Q22" i="3"/>
  <c r="Q37" i="3" s="1"/>
  <c r="X20" i="3"/>
  <c r="T20" i="3"/>
  <c r="I40" i="3"/>
  <c r="P20" i="3"/>
  <c r="W20" i="3"/>
  <c r="J20" i="3"/>
  <c r="G20" i="3"/>
  <c r="J39" i="3"/>
  <c r="S37" i="3"/>
  <c r="L20" i="3"/>
  <c r="J37" i="3"/>
  <c r="S20" i="3"/>
  <c r="S36" i="3"/>
  <c r="U26" i="3"/>
  <c r="W22" i="3"/>
  <c r="W37" i="3" s="1"/>
  <c r="X40" i="3"/>
  <c r="N22" i="3"/>
  <c r="N23" i="3" s="1"/>
  <c r="T36" i="3"/>
  <c r="H22" i="3"/>
  <c r="H23" i="3" s="1"/>
  <c r="N36" i="3"/>
  <c r="U20" i="3"/>
  <c r="U25" i="3" s="1"/>
  <c r="R37" i="3"/>
  <c r="F22" i="3"/>
  <c r="F23" i="3" s="1"/>
  <c r="S38" i="3"/>
  <c r="K36" i="3"/>
  <c r="J26" i="3"/>
  <c r="M23" i="3"/>
  <c r="V20" i="3"/>
  <c r="G22" i="3"/>
  <c r="G23" i="3" s="1"/>
  <c r="T22" i="3"/>
  <c r="T39" i="3" s="1"/>
  <c r="R23" i="3"/>
  <c r="F40" i="3"/>
  <c r="S23" i="3"/>
  <c r="P36" i="3"/>
  <c r="L36" i="3"/>
  <c r="I20" i="3"/>
  <c r="R20" i="3"/>
  <c r="R39" i="3"/>
  <c r="F36" i="3"/>
  <c r="G40" i="3"/>
  <c r="U36" i="3"/>
  <c r="U37" i="3"/>
  <c r="U38" i="3"/>
  <c r="U39" i="3"/>
  <c r="R36" i="3"/>
  <c r="V40" i="3"/>
  <c r="K40" i="3"/>
  <c r="G36" i="3"/>
  <c r="I22" i="3"/>
  <c r="X22" i="3"/>
  <c r="W36" i="3"/>
  <c r="P22" i="3"/>
  <c r="P39" i="3" s="1"/>
  <c r="E22" i="3"/>
  <c r="E23" i="3" s="1"/>
  <c r="L22" i="3"/>
  <c r="L39" i="3" s="1"/>
  <c r="M37" i="3"/>
  <c r="M38" i="3"/>
  <c r="M36" i="3"/>
  <c r="W40" i="3"/>
  <c r="O22" i="3"/>
  <c r="K20" i="3"/>
  <c r="K22" i="3"/>
  <c r="K39" i="3" s="1"/>
  <c r="V22" i="3"/>
  <c r="S39" i="3"/>
  <c r="Q128" i="2"/>
  <c r="Q138" i="2"/>
  <c r="U128" i="2"/>
  <c r="F128" i="2"/>
  <c r="S142" i="2"/>
  <c r="R142" i="2"/>
  <c r="T142" i="2"/>
  <c r="M142" i="2"/>
  <c r="K138" i="2"/>
  <c r="J138" i="2"/>
  <c r="M128" i="2"/>
  <c r="V142" i="2"/>
  <c r="X142" i="2"/>
  <c r="V128" i="2"/>
  <c r="W142" i="2"/>
  <c r="X138" i="2"/>
  <c r="O138" i="2"/>
  <c r="V138" i="2"/>
  <c r="F138" i="2"/>
  <c r="Q130" i="2"/>
  <c r="Q131" i="2" s="1"/>
  <c r="S138" i="2"/>
  <c r="L142" i="2"/>
  <c r="H142" i="2"/>
  <c r="G142" i="2"/>
  <c r="U138" i="2"/>
  <c r="F142" i="2"/>
  <c r="L138" i="2"/>
  <c r="P138" i="2"/>
  <c r="P142" i="2"/>
  <c r="O142" i="2"/>
  <c r="K142" i="2"/>
  <c r="N142" i="2"/>
  <c r="R138" i="2"/>
  <c r="Y130" i="2"/>
  <c r="Y131" i="2" s="1"/>
  <c r="J142" i="2"/>
  <c r="I138" i="2"/>
  <c r="M138" i="2"/>
  <c r="W138" i="2"/>
  <c r="N138" i="2"/>
  <c r="L128" i="2"/>
  <c r="K128" i="2"/>
  <c r="X128" i="2"/>
  <c r="S128" i="2"/>
  <c r="H128" i="2"/>
  <c r="H141" i="2" s="1"/>
  <c r="W128" i="2"/>
  <c r="T128" i="2"/>
  <c r="T141" i="2" s="1"/>
  <c r="R128" i="2"/>
  <c r="P128" i="2"/>
  <c r="N128" i="2"/>
  <c r="O128" i="2"/>
  <c r="G128" i="2"/>
  <c r="G141" i="2" s="1"/>
  <c r="J128" i="2"/>
  <c r="G143" i="2" l="1"/>
  <c r="J141" i="2"/>
  <c r="J143" i="2" s="1"/>
  <c r="I141" i="2"/>
  <c r="I143" i="2" s="1"/>
  <c r="T143" i="2"/>
  <c r="J25" i="3"/>
  <c r="J27" i="3" s="1"/>
  <c r="F141" i="2"/>
  <c r="F143" i="2" s="1"/>
  <c r="V141" i="2"/>
  <c r="V143" i="2" s="1"/>
  <c r="U27" i="3"/>
  <c r="W38" i="3"/>
  <c r="M141" i="2"/>
  <c r="M143" i="2" s="1"/>
  <c r="N39" i="3"/>
  <c r="H143" i="2"/>
  <c r="L141" i="2"/>
  <c r="L143" i="2" s="1"/>
  <c r="Y184" i="2"/>
  <c r="Q158" i="2"/>
  <c r="Q185" i="2"/>
  <c r="Y158" i="2"/>
  <c r="K141" i="2"/>
  <c r="K143" i="2" s="1"/>
  <c r="Q184" i="2"/>
  <c r="Q157" i="2"/>
  <c r="P141" i="2"/>
  <c r="P143" i="2" s="1"/>
  <c r="Y159" i="2"/>
  <c r="Y185" i="2"/>
  <c r="Y157" i="2"/>
  <c r="Q159" i="2"/>
  <c r="W39" i="3"/>
  <c r="W23" i="3"/>
  <c r="Q39" i="3"/>
  <c r="Q38" i="3"/>
  <c r="Q23" i="3"/>
  <c r="N37" i="3"/>
  <c r="N38" i="3"/>
  <c r="V39" i="3"/>
  <c r="V37" i="3"/>
  <c r="V38" i="3"/>
  <c r="I38" i="3"/>
  <c r="I37" i="3"/>
  <c r="S26" i="3"/>
  <c r="S25" i="3"/>
  <c r="F25" i="3"/>
  <c r="F26" i="3"/>
  <c r="X38" i="3"/>
  <c r="X37" i="3"/>
  <c r="L38" i="3"/>
  <c r="P37" i="3"/>
  <c r="G37" i="3"/>
  <c r="G39" i="3"/>
  <c r="G38" i="3"/>
  <c r="K37" i="3"/>
  <c r="F37" i="3"/>
  <c r="F38" i="3"/>
  <c r="F39" i="3"/>
  <c r="X39" i="3"/>
  <c r="O37" i="3"/>
  <c r="O38" i="3"/>
  <c r="T37" i="3"/>
  <c r="T38" i="3"/>
  <c r="W26" i="3"/>
  <c r="W25" i="3"/>
  <c r="E26" i="3"/>
  <c r="E25" i="3"/>
  <c r="O39" i="3"/>
  <c r="X23" i="3"/>
  <c r="L37" i="3"/>
  <c r="R25" i="3"/>
  <c r="R26" i="3"/>
  <c r="G26" i="3"/>
  <c r="G25" i="3"/>
  <c r="K38" i="3"/>
  <c r="P38" i="3"/>
  <c r="M25" i="3"/>
  <c r="M26" i="3"/>
  <c r="H25" i="3"/>
  <c r="H26" i="3"/>
  <c r="N25" i="3"/>
  <c r="N26" i="3"/>
  <c r="O23" i="3"/>
  <c r="I39" i="3"/>
  <c r="K23" i="3"/>
  <c r="E37" i="3"/>
  <c r="E38" i="3"/>
  <c r="V23" i="3"/>
  <c r="L23" i="3"/>
  <c r="P23" i="3"/>
  <c r="I23" i="3"/>
  <c r="E39" i="3"/>
  <c r="T23" i="3"/>
  <c r="H37" i="3"/>
  <c r="H38" i="3"/>
  <c r="H39" i="3"/>
  <c r="W141" i="2"/>
  <c r="W143" i="2" s="1"/>
  <c r="X141" i="2"/>
  <c r="X143" i="2" s="1"/>
  <c r="R141" i="2"/>
  <c r="R143" i="2" s="1"/>
  <c r="N141" i="2"/>
  <c r="N143" i="2" s="1"/>
  <c r="U141" i="2"/>
  <c r="U143" i="2" s="1"/>
  <c r="S141" i="2"/>
  <c r="S143" i="2" s="1"/>
  <c r="O141" i="2"/>
  <c r="O143" i="2" s="1"/>
  <c r="Y142" i="2"/>
  <c r="Y141" i="2"/>
  <c r="Q142" i="2"/>
  <c r="Q141" i="2"/>
  <c r="Q143" i="2" l="1"/>
  <c r="H27" i="3"/>
  <c r="R27" i="3"/>
  <c r="Q25" i="3"/>
  <c r="Q26" i="3"/>
  <c r="W27" i="3"/>
  <c r="S27" i="3"/>
  <c r="G27" i="3"/>
  <c r="F27" i="3"/>
  <c r="T25" i="3"/>
  <c r="T26" i="3"/>
  <c r="L25" i="3"/>
  <c r="L26" i="3"/>
  <c r="K26" i="3"/>
  <c r="K25" i="3"/>
  <c r="N27" i="3"/>
  <c r="M27" i="3"/>
  <c r="X25" i="3"/>
  <c r="X26" i="3"/>
  <c r="V25" i="3"/>
  <c r="V26" i="3"/>
  <c r="P26" i="3"/>
  <c r="P25" i="3"/>
  <c r="P27" i="3" s="1"/>
  <c r="I25" i="3"/>
  <c r="I26" i="3"/>
  <c r="O26" i="3"/>
  <c r="O25" i="3"/>
  <c r="O27" i="3" s="1"/>
  <c r="E27" i="3"/>
  <c r="Y143" i="2"/>
  <c r="K27" i="3" l="1"/>
  <c r="Q27" i="3"/>
  <c r="V27" i="3"/>
  <c r="I27" i="3"/>
  <c r="L27" i="3"/>
  <c r="X27" i="3"/>
  <c r="T27" i="3"/>
</calcChain>
</file>

<file path=xl/sharedStrings.xml><?xml version="1.0" encoding="utf-8"?>
<sst xmlns="http://schemas.openxmlformats.org/spreadsheetml/2006/main" count="406" uniqueCount="149">
  <si>
    <t>Total number of states</t>
  </si>
  <si>
    <t>t</t>
  </si>
  <si>
    <t>Ĥ</t>
  </si>
  <si>
    <t>C</t>
  </si>
  <si>
    <t>Parameter</t>
  </si>
  <si>
    <t>Symbol</t>
  </si>
  <si>
    <t>Number of identical hub molecules</t>
  </si>
  <si>
    <t>A</t>
  </si>
  <si>
    <t>Calculation notes</t>
  </si>
  <si>
    <t>Analysis step</t>
  </si>
  <si>
    <t>Partitioning of system states</t>
  </si>
  <si>
    <t>Number of bound targets</t>
  </si>
  <si>
    <t>Realisations</t>
  </si>
  <si>
    <t>Configurations</t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</si>
  <si>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total</t>
    </r>
  </si>
  <si>
    <t>Joint entropy, bits</t>
  </si>
  <si>
    <r>
      <t xml:space="preserve">The probability of each configuration is given by the number of realisations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. All configurations for a given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have the same probability.</t>
    </r>
  </si>
  <si>
    <r>
      <t xml:space="preserve">Formula to find all possible target configurations: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)!).</t>
    </r>
  </si>
  <si>
    <r>
      <t xml:space="preserve">Formula to account for all hub permutations (realisations):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!/(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)!).</t>
    </r>
  </si>
  <si>
    <r>
      <t xml:space="preserve">The number of non-redundant configurations is multiplied by the number of redundant realisations and summed for all </t>
    </r>
    <r>
      <rPr>
        <i/>
        <sz val="11"/>
        <color theme="1"/>
        <rFont val="Calibri"/>
        <family val="2"/>
        <scheme val="minor"/>
      </rPr>
      <t>t.</t>
    </r>
  </si>
  <si>
    <r>
      <t xml:space="preserve">All states are partitioned by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</si>
  <si>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t>Probability of a target to be bound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</si>
  <si>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</t>
    </r>
  </si>
  <si>
    <t>Probability of a target to be free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</si>
  <si>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</t>
    </r>
  </si>
  <si>
    <t>Target entropy, bits</t>
  </si>
  <si>
    <r>
      <t>H</t>
    </r>
    <r>
      <rPr>
        <b/>
        <i/>
        <vertAlign val="subscript"/>
        <sz val="11"/>
        <color theme="1"/>
        <rFont val="Calibri"/>
        <family val="2"/>
        <scheme val="minor"/>
      </rPr>
      <t>T</t>
    </r>
  </si>
  <si>
    <t>Total correlation, bits</t>
  </si>
  <si>
    <t>Mutual information statistics</t>
  </si>
  <si>
    <t>Maximal total correlation, bits</t>
  </si>
  <si>
    <r>
      <t xml:space="preserve">max </t>
    </r>
    <r>
      <rPr>
        <b/>
        <i/>
        <sz val="11"/>
        <color theme="1"/>
        <rFont val="Calibri"/>
        <family val="2"/>
        <scheme val="minor"/>
      </rPr>
      <t>C</t>
    </r>
  </si>
  <si>
    <r>
      <t xml:space="preserve">Total correlation is given by </t>
    </r>
    <r>
      <rPr>
        <i/>
        <sz val="11"/>
        <color theme="1"/>
        <rFont val="Calibri"/>
        <family val="2"/>
        <scheme val="minor"/>
      </rPr>
      <t>TH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-Ĥ</t>
    </r>
    <r>
      <rPr>
        <sz val="11"/>
        <color theme="1"/>
        <rFont val="Calibri"/>
        <family val="2"/>
        <scheme val="minor"/>
      </rPr>
      <t>.</t>
    </r>
  </si>
  <si>
    <r>
      <t>Maximal value of total correlation is given by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</si>
  <si>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t>Redundancy</t>
  </si>
  <si>
    <t>R</t>
  </si>
  <si>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/max </t>
    </r>
    <r>
      <rPr>
        <i/>
        <sz val="11"/>
        <color theme="1"/>
        <rFont val="Calibri"/>
        <family val="2"/>
        <scheme val="minor"/>
      </rPr>
      <t>C</t>
    </r>
  </si>
  <si>
    <t>Probability of two targets to be free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</si>
  <si>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0,0</t>
    </r>
  </si>
  <si>
    <t>Probability of two targets to be in opposite states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</si>
  <si>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1,0</t>
    </r>
  </si>
  <si>
    <t>Probability of two targets to be bound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</si>
  <si>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1,1</t>
    </r>
  </si>
  <si>
    <t>Sum of joint probabilities</t>
  </si>
  <si>
    <t>Pairwise mutual information</t>
  </si>
  <si>
    <r>
      <t>I</t>
    </r>
    <r>
      <rPr>
        <b/>
        <i/>
        <vertAlign val="subscript"/>
        <sz val="11"/>
        <color theme="1"/>
        <rFont val="Calibri"/>
        <family val="2"/>
        <scheme val="minor"/>
      </rPr>
      <t>T-T</t>
    </r>
  </si>
  <si>
    <t>Normalised pointwise mutual information for unbound targets</t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</si>
  <si>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T-T</t>
    </r>
    <r>
      <rPr>
        <b/>
        <i/>
        <vertAlign val="subscript"/>
        <sz val="11"/>
        <color theme="1"/>
        <rFont val="Calibri"/>
        <family val="2"/>
        <scheme val="minor"/>
      </rPr>
      <t>0,0</t>
    </r>
  </si>
  <si>
    <t>Normalised pointwise mutual information for anti-bound targets</t>
  </si>
  <si>
    <t>Normalised pointwise mutual information for bound targets</t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</si>
  <si>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T-T</t>
    </r>
    <r>
      <rPr>
        <b/>
        <i/>
        <vertAlign val="subscript"/>
        <sz val="11"/>
        <color theme="1"/>
        <rFont val="Calibri"/>
        <family val="2"/>
        <scheme val="minor"/>
      </rPr>
      <t>1,0</t>
    </r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</si>
  <si>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T-T</t>
    </r>
    <r>
      <rPr>
        <b/>
        <i/>
        <vertAlign val="subscript"/>
        <sz val="11"/>
        <color theme="1"/>
        <rFont val="Calibri"/>
        <family val="2"/>
        <scheme val="minor"/>
      </rPr>
      <t>1,1</t>
    </r>
  </si>
  <si>
    <t>q</t>
  </si>
  <si>
    <r>
      <t xml:space="preserve">All states are partitioned by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.</t>
    </r>
  </si>
  <si>
    <t>Surprisals</t>
  </si>
  <si>
    <r>
      <t>Surprisal is -log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(Probability)</t>
    </r>
  </si>
  <si>
    <t>Joint entropy is the sum of surprisals multiplied by probabilities.</t>
  </si>
  <si>
    <t>Overexpressed target statistics</t>
  </si>
  <si>
    <t>Probability of 1 molecule of the target to be bound</t>
  </si>
  <si>
    <t>Probability of 2 molecules of the target to be bound</t>
  </si>
  <si>
    <t>Probability of 3 molecules of the target to be bound</t>
  </si>
  <si>
    <t>Probability of 4 molecules of the target to be bound</t>
  </si>
  <si>
    <t>Probability of 5 molecules of the target to be bound</t>
  </si>
  <si>
    <t>Probability of all target molecules to be free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</si>
  <si>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</si>
  <si>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</si>
  <si>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2/5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</si>
  <si>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3/5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</si>
  <si>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4/5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</si>
  <si>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5/5</t>
    </r>
  </si>
  <si>
    <t>Regular target entropy, bits</t>
  </si>
  <si>
    <t>Overexpressed target entropy, bits</t>
  </si>
  <si>
    <r>
      <t>H</t>
    </r>
    <r>
      <rPr>
        <b/>
        <i/>
        <vertAlign val="subscript"/>
        <sz val="11"/>
        <color theme="1"/>
        <rFont val="Calibri"/>
        <family val="2"/>
        <scheme val="minor"/>
      </rPr>
      <t>Q</t>
    </r>
  </si>
  <si>
    <r>
      <t xml:space="preserve">All states are partitioned by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q.</t>
    </r>
  </si>
  <si>
    <r>
      <t xml:space="preserve">States with the same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are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</si>
  <si>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 xml:space="preserve">Total correlation is given by </t>
    </r>
    <r>
      <rPr>
        <i/>
        <sz val="11"/>
        <color theme="1"/>
        <rFont val="Calibri"/>
        <family val="2"/>
        <scheme val="minor"/>
      </rPr>
      <t>TH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+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bscript"/>
        <sz val="11"/>
        <color theme="1"/>
        <rFont val="Calibri"/>
        <family val="2"/>
        <scheme val="minor"/>
      </rPr>
      <t>Q</t>
    </r>
    <r>
      <rPr>
        <i/>
        <sz val="11"/>
        <color theme="1"/>
        <rFont val="Calibri"/>
        <family val="2"/>
        <scheme val="minor"/>
      </rPr>
      <t>-Ĥ</t>
    </r>
    <r>
      <rPr>
        <sz val="11"/>
        <color theme="1"/>
        <rFont val="Calibri"/>
        <family val="2"/>
        <scheme val="minor"/>
      </rPr>
      <t>.</t>
    </r>
  </si>
  <si>
    <r>
      <t xml:space="preserve">Maximal value of total correlation is given by </t>
    </r>
    <r>
      <rPr>
        <i/>
        <sz val="11"/>
        <color theme="1"/>
        <rFont val="Calibri"/>
        <family val="2"/>
        <scheme val="minor"/>
      </rPr>
      <t>TH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</si>
  <si>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t>Number of configurations with two targets held out</t>
  </si>
  <si>
    <r>
      <t>Two targets are held out (since their status is known). The number of remaining configurations is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-2)!/(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T-2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)!).</t>
    </r>
  </si>
  <si>
    <r>
      <t>System state realisations are multiplied by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-2)!/(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T-2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)!), starting with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0, 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</si>
  <si>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>System state realisations are multiplied by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-2)!/((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-1)!(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)!), starting with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1, 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</si>
  <si>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>System state realisations are multiplied by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-2)!/((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-2)!(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)!), starting with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2, 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</si>
  <si>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t>Number of configurations with two regular targets held out</t>
  </si>
  <si>
    <r>
      <t>Two regular targets are held out (since their status is known). The number of remaining configurations is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-2)!/(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T-2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)!).</t>
    </r>
  </si>
  <si>
    <t>Regular targets</t>
  </si>
  <si>
    <r>
      <t xml:space="preserve">Regular </t>
    </r>
    <r>
      <rPr>
        <i/>
        <sz val="11"/>
        <color theme="1"/>
        <rFont val="Calibri"/>
        <family val="2"/>
        <scheme val="minor"/>
      </rPr>
      <t>versus</t>
    </r>
    <r>
      <rPr>
        <sz val="11"/>
        <color theme="1"/>
        <rFont val="Calibri"/>
        <family val="2"/>
        <scheme val="minor"/>
      </rPr>
      <t xml:space="preserve"> overexpressed targets</t>
    </r>
  </si>
  <si>
    <t>Number of configurations with one regular target held out</t>
  </si>
  <si>
    <r>
      <t>One regular target is held out (since its status is known). The number of remaining configurations is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)!).</t>
    </r>
  </si>
  <si>
    <t>Joint probability of all target molecules to be free, the regular target is free</t>
  </si>
  <si>
    <t>Probability of 1 molecule of the target to be bound, the regular target is free</t>
  </si>
  <si>
    <t>Probability of 2 molecules of the target to be bound, the regular target is free</t>
  </si>
  <si>
    <t>Probability of 3 molecules of the target to be bound, the regular target is free</t>
  </si>
  <si>
    <t>Probability of 4 molecules of the target to be bound, the regular target is free</t>
  </si>
  <si>
    <t>Probability of 5 molecules of the target to be bound, the regular target is free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</si>
  <si>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0,0/5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</si>
  <si>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0,1/5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</si>
  <si>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0,2/5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</si>
  <si>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0,3/5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</si>
  <si>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0,4/5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</si>
  <si>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0,5/5</t>
    </r>
  </si>
  <si>
    <t>Joint probability of all target molecules to be free, the regular target is bound</t>
  </si>
  <si>
    <t>Probability of 1 molecule of the target to be bound, the regular target is bound</t>
  </si>
  <si>
    <t>Probability of 2 molecules of the target to be bound, the regular target is bound</t>
  </si>
  <si>
    <t>Probability of 3 molecules of the target to be bound, the regular target is bound</t>
  </si>
  <si>
    <t>Probability of 4 molecules of the target to be bound, the regular target is bound</t>
  </si>
  <si>
    <t>Probability of 5 molecules of the target to be bound, the regular target is bound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</si>
  <si>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1,0/5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</si>
  <si>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1,1/5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</si>
  <si>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1,2/5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</si>
  <si>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1,3/5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</si>
  <si>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1,4/5</t>
    </r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</si>
  <si>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1,5/5</t>
    </r>
  </si>
  <si>
    <r>
      <t xml:space="preserve">System state realisations for each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are multiplied by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)!), starting with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0, 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</si>
  <si>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 xml:space="preserve">System state realisations for each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are multiplied by 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-1)!/(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)!), starting with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1, 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</si>
  <si>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>I</t>
    </r>
    <r>
      <rPr>
        <b/>
        <i/>
        <vertAlign val="subscript"/>
        <sz val="11"/>
        <color theme="1"/>
        <rFont val="Calibri"/>
        <family val="2"/>
        <scheme val="minor"/>
      </rPr>
      <t>T-Q</t>
    </r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</si>
  <si>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T-Q</t>
    </r>
    <r>
      <rPr>
        <b/>
        <i/>
        <vertAlign val="subscript"/>
        <sz val="11"/>
        <color theme="1"/>
        <rFont val="Calibri"/>
        <family val="2"/>
        <scheme val="minor"/>
      </rPr>
      <t>0,0</t>
    </r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</si>
  <si>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T-Q</t>
    </r>
    <r>
      <rPr>
        <b/>
        <i/>
        <vertAlign val="subscript"/>
        <sz val="11"/>
        <color theme="1"/>
        <rFont val="Calibri"/>
        <family val="2"/>
        <scheme val="minor"/>
      </rPr>
      <t>1,0</t>
    </r>
  </si>
  <si>
    <t>Normalised pointwise mutual information for minimally co-bound targets</t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</si>
  <si>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T-Q</t>
    </r>
    <r>
      <rPr>
        <b/>
        <i/>
        <vertAlign val="subscript"/>
        <sz val="11"/>
        <color theme="1"/>
        <rFont val="Calibri"/>
        <family val="2"/>
        <scheme val="minor"/>
      </rPr>
      <t>1,1/5</t>
    </r>
  </si>
  <si>
    <t>Normalised pointwise mutual information for maximally co-bound targets</t>
  </si>
  <si>
    <r>
      <t>npmi</t>
    </r>
    <r>
      <rPr>
        <b/>
        <i/>
        <vertAlign val="superscript"/>
        <sz val="11"/>
        <color theme="1"/>
        <rFont val="Calibri"/>
        <family val="2"/>
        <scheme val="minor"/>
      </rPr>
      <t>T-Q</t>
    </r>
    <r>
      <rPr>
        <b/>
        <i/>
        <vertAlign val="subscript"/>
        <sz val="11"/>
        <color theme="1"/>
        <rFont val="Calibri"/>
        <family val="2"/>
        <scheme val="minor"/>
      </rPr>
      <t>1,5/5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</si>
  <si>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1,0</t>
    </r>
    <r>
      <rPr>
        <i/>
        <sz val="11"/>
        <color theme="1"/>
        <rFont val="Calibri"/>
        <family val="2"/>
        <scheme val="minor"/>
      </rPr>
      <t xml:space="preserve"> = p</t>
    </r>
    <r>
      <rPr>
        <i/>
        <vertAlign val="subscript"/>
        <sz val="11"/>
        <color theme="1"/>
        <rFont val="Calibri"/>
        <family val="2"/>
        <scheme val="minor"/>
      </rPr>
      <t>0,1</t>
    </r>
    <r>
      <rPr>
        <sz val="11"/>
        <color theme="1"/>
        <rFont val="Calibri"/>
        <family val="2"/>
        <scheme val="minor"/>
      </rPr>
      <t xml:space="preserve">, since all regular targets are considered equivalent. Therefore, </t>
    </r>
    <r>
      <rPr>
        <i/>
        <sz val="11"/>
        <color theme="1"/>
        <rFont val="Calibri"/>
        <family val="2"/>
        <scheme val="minor"/>
      </rPr>
      <t>p</t>
    </r>
    <r>
      <rPr>
        <i/>
        <vertAlign val="subscript"/>
        <sz val="11"/>
        <color theme="1"/>
        <rFont val="Calibri"/>
        <family val="2"/>
        <scheme val="minor"/>
      </rPr>
      <t>1,0</t>
    </r>
    <r>
      <rPr>
        <sz val="11"/>
        <color theme="1"/>
        <rFont val="Calibri"/>
        <family val="2"/>
        <scheme val="minor"/>
      </rPr>
      <t xml:space="preserve"> is counted twice.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</si>
  <si>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1,0</t>
    </r>
    <r>
      <rPr>
        <i/>
        <sz val="11"/>
        <color theme="1"/>
        <rFont val="Calibri"/>
        <family val="2"/>
        <scheme val="minor"/>
      </rPr>
      <t xml:space="preserve"> = p</t>
    </r>
    <r>
      <rPr>
        <i/>
        <vertAlign val="subscript"/>
        <sz val="11"/>
        <color theme="1"/>
        <rFont val="Calibri"/>
        <family val="2"/>
        <scheme val="minor"/>
      </rPr>
      <t>0,1</t>
    </r>
    <r>
      <rPr>
        <sz val="11"/>
        <color theme="1"/>
        <rFont val="Calibri"/>
        <family val="2"/>
        <scheme val="minor"/>
      </rPr>
      <t xml:space="preserve">, since all targets are considered equivalent. Therefore, </t>
    </r>
    <r>
      <rPr>
        <i/>
        <sz val="11"/>
        <color theme="1"/>
        <rFont val="Calibri"/>
        <family val="2"/>
        <scheme val="minor"/>
      </rPr>
      <t>p</t>
    </r>
    <r>
      <rPr>
        <i/>
        <vertAlign val="subscript"/>
        <sz val="11"/>
        <color theme="1"/>
        <rFont val="Calibri"/>
        <family val="2"/>
        <scheme val="minor"/>
      </rPr>
      <t>1,0</t>
    </r>
    <r>
      <rPr>
        <sz val="11"/>
        <color theme="1"/>
        <rFont val="Calibri"/>
        <family val="2"/>
        <scheme val="minor"/>
      </rPr>
      <t xml:space="preserve"> is counted twice.</t>
    </r>
  </si>
  <si>
    <r>
      <t xml:space="preserve">Formula to account for all hub and overexpressed target permutations (realisations):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!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!/((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t-q</t>
    </r>
    <r>
      <rPr>
        <sz val="11"/>
        <color theme="1"/>
        <rFont val="Calibri"/>
        <family val="2"/>
        <scheme val="minor"/>
      </rPr>
      <t>)!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Q-q</t>
    </r>
    <r>
      <rPr>
        <sz val="11"/>
        <color theme="1"/>
        <rFont val="Calibri"/>
        <family val="2"/>
        <scheme val="minor"/>
      </rPr>
      <t>)!).</t>
    </r>
  </si>
  <si>
    <t>Number of bound target molecules</t>
  </si>
  <si>
    <r>
      <t xml:space="preserve">All states are partitioned by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.</t>
    </r>
  </si>
  <si>
    <r>
      <t xml:space="preserve">Formula to find all possible target configurations: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!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!/(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)!(</t>
    </r>
    <r>
      <rPr>
        <i/>
        <sz val="11"/>
        <color theme="1"/>
        <rFont val="Calibri"/>
        <family val="2"/>
        <scheme val="minor"/>
      </rPr>
      <t>A-q</t>
    </r>
    <r>
      <rPr>
        <sz val="11"/>
        <color theme="1"/>
        <rFont val="Calibri"/>
        <family val="2"/>
        <scheme val="minor"/>
      </rPr>
      <t>)!).</t>
    </r>
  </si>
  <si>
    <r>
      <t xml:space="preserve">All configurations are summed up for all </t>
    </r>
    <r>
      <rPr>
        <i/>
        <sz val="11"/>
        <color theme="1"/>
        <rFont val="Calibri"/>
        <family val="2"/>
        <scheme val="minor"/>
      </rPr>
      <t>q.</t>
    </r>
  </si>
  <si>
    <r>
      <t xml:space="preserve">The probability of each configuration is given by the number of realisations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. All configurations for a given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have the same probability.</t>
    </r>
  </si>
  <si>
    <t>Entropy, bits</t>
  </si>
  <si>
    <t>Target entropy is the sum of surprisals multiplied by probabilities.</t>
  </si>
  <si>
    <t>Hub statistics</t>
  </si>
  <si>
    <t>Expected hub occupancy</t>
  </si>
  <si>
    <r>
      <t>p</t>
    </r>
    <r>
      <rPr>
        <b/>
        <i/>
        <vertAlign val="superscript"/>
        <sz val="11"/>
        <color theme="1"/>
        <rFont val="Calibri"/>
        <family val="2"/>
        <scheme val="minor"/>
      </rPr>
      <t>Hub</t>
    </r>
    <r>
      <rPr>
        <b/>
        <i/>
        <vertAlign val="subscript"/>
        <sz val="11"/>
        <color theme="1"/>
        <rFont val="Calibri"/>
        <family val="2"/>
        <scheme val="minor"/>
      </rPr>
      <t>1</t>
    </r>
  </si>
  <si>
    <r>
      <t xml:space="preserve">Formula to calculate the probability of the hub to be in a bound state for each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-1)!/((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-1)!(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)!)</t>
    </r>
  </si>
  <si>
    <r>
      <t xml:space="preserve">Formula to calculate the probability of the hub to be in a bound state for each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!(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-1)!/((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)!(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-1)!(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)!)</t>
    </r>
  </si>
  <si>
    <t>Expected hub occupancy by a regular target</t>
  </si>
  <si>
    <r>
      <t>p</t>
    </r>
    <r>
      <rPr>
        <b/>
        <i/>
        <vertAlign val="superscript"/>
        <sz val="11"/>
        <color theme="1"/>
        <rFont val="Calibri"/>
        <family val="2"/>
        <scheme val="minor"/>
      </rPr>
      <t>Hub</t>
    </r>
    <r>
      <rPr>
        <b/>
        <i/>
        <vertAlign val="subscript"/>
        <sz val="11"/>
        <color theme="1"/>
        <rFont val="Calibri"/>
        <family val="2"/>
        <scheme val="minor"/>
      </rPr>
      <t>T</t>
    </r>
  </si>
  <si>
    <t>Expected hub occupancy by the overexpressed target</t>
  </si>
  <si>
    <r>
      <t>p</t>
    </r>
    <r>
      <rPr>
        <b/>
        <i/>
        <vertAlign val="superscript"/>
        <sz val="11"/>
        <color theme="1"/>
        <rFont val="Calibri"/>
        <family val="2"/>
        <scheme val="minor"/>
      </rPr>
      <t>Hub</t>
    </r>
    <r>
      <rPr>
        <b/>
        <i/>
        <vertAlign val="subscript"/>
        <sz val="11"/>
        <color theme="1"/>
        <rFont val="Calibri"/>
        <family val="2"/>
        <scheme val="minor"/>
      </rPr>
      <t>Q</t>
    </r>
  </si>
  <si>
    <r>
      <t>System realisation at each (</t>
    </r>
    <r>
      <rPr>
        <i/>
        <sz val="11"/>
        <color theme="1"/>
        <rFont val="Calibri"/>
        <family val="2"/>
        <scheme val="minor"/>
      </rPr>
      <t>t, q</t>
    </r>
    <r>
      <rPr>
        <sz val="11"/>
        <color theme="1"/>
        <rFont val="Calibri"/>
        <family val="2"/>
        <scheme val="minor"/>
      </rPr>
      <t xml:space="preserve">) are multiplied by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, summed up, and normalised by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</si>
  <si>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>System realisation at each (</t>
    </r>
    <r>
      <rPr>
        <i/>
        <sz val="11"/>
        <color theme="1"/>
        <rFont val="Calibri"/>
        <family val="2"/>
        <scheme val="minor"/>
      </rPr>
      <t>t, q</t>
    </r>
    <r>
      <rPr>
        <sz val="11"/>
        <color theme="1"/>
        <rFont val="Calibri"/>
        <family val="2"/>
        <scheme val="minor"/>
      </rPr>
      <t xml:space="preserve">) are multiplied by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, summed up, and normalised by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</si>
  <si>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r>
      <t>The number of non-redundant configurations is multiplied by the number of redundant realisations and summed for all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t, q</t>
    </r>
    <r>
      <rPr>
        <sz val="11"/>
        <color theme="1"/>
        <rFont val="Calibri"/>
        <family val="2"/>
        <scheme val="minor"/>
      </rPr>
      <t>)</t>
    </r>
    <r>
      <rPr>
        <i/>
        <sz val="11"/>
        <color theme="1"/>
        <rFont val="Calibri"/>
        <family val="2"/>
        <scheme val="minor"/>
      </rPr>
      <t>.</t>
    </r>
  </si>
  <si>
    <r>
      <t xml:space="preserve">The probability of each configuration is given by the number of realisations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 All configurations for given (</t>
    </r>
    <r>
      <rPr>
        <i/>
        <sz val="11"/>
        <color theme="1"/>
        <rFont val="Calibri"/>
        <family val="2"/>
        <scheme val="minor"/>
      </rPr>
      <t>t,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 have the same probability.</t>
    </r>
  </si>
  <si>
    <r>
      <t xml:space="preserve">All states are weighted by </t>
    </r>
    <r>
      <rPr>
        <i/>
        <sz val="11"/>
        <color theme="1"/>
        <rFont val="Calibri"/>
        <family val="2"/>
        <scheme val="minor"/>
      </rPr>
      <t>t/T</t>
    </r>
    <r>
      <rPr>
        <sz val="11"/>
        <color theme="1"/>
        <rFont val="Calibri"/>
        <family val="2"/>
        <scheme val="minor"/>
      </rPr>
      <t xml:space="preserve">, summed up and divided by 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.</t>
    </r>
  </si>
  <si>
    <t>Target statistics</t>
  </si>
  <si>
    <t>Regular target statistics</t>
  </si>
  <si>
    <r>
      <t xml:space="preserve">Table S2. Example of calculation of information-related parameters for the model of a specific RNA-protein interaction shown in Figure S2A at </t>
    </r>
    <r>
      <rPr>
        <b/>
        <i/>
        <sz val="11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  <scheme val="minor"/>
      </rPr>
      <t xml:space="preserve"> = 10 and 1 ≤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≤ 20.</t>
    </r>
  </si>
  <si>
    <r>
      <t xml:space="preserve">Table S1. Example of calculation of information-related parameters for the model hub-centred network shown in Figure 1A at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5 and 1 ≤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≤ 20.</t>
    </r>
  </si>
  <si>
    <r>
      <t xml:space="preserve">Table S3. Example of calculation of information-related parameters for the model hub-centred network with an overexpressed target shown in Figure 4A at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9, </t>
    </r>
    <r>
      <rPr>
        <b/>
        <i/>
        <sz val="11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  <scheme val="minor"/>
      </rPr>
      <t xml:space="preserve"> = 10, and 1 ≤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≤ 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</si>
</sst>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ont="1" applyFill="1" applyBorder="1"/>
    <xf numFmtId="0" fontId="1" fillId="3" borderId="1" xfId="0" applyFont="1" applyFill="1" applyBorder="1"/>
    <xf numFmtId="0" fontId="0" fillId="3" borderId="0" xfId="0" applyFill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0" fontId="0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10" xfId="0" applyFont="1" applyFill="1" applyBorder="1"/>
    <xf numFmtId="0" fontId="0" fillId="3" borderId="6" xfId="0" applyFont="1" applyFill="1" applyBorder="1"/>
    <xf numFmtId="0" fontId="0" fillId="3" borderId="8" xfId="0" applyFill="1" applyBorder="1"/>
    <xf numFmtId="0" fontId="1" fillId="3" borderId="8" xfId="0" applyFont="1" applyFill="1" applyBorder="1"/>
    <xf numFmtId="0" fontId="0" fillId="2" borderId="8" xfId="0" applyFont="1" applyFill="1" applyBorder="1"/>
    <xf numFmtId="0" fontId="0" fillId="2" borderId="8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1" fillId="3" borderId="7" xfId="0" applyFont="1" applyFill="1" applyBorder="1"/>
    <xf numFmtId="0" fontId="0" fillId="0" borderId="8" xfId="0" applyBorder="1"/>
    <xf numFmtId="0" fontId="0" fillId="0" borderId="7" xfId="0" applyBorder="1"/>
    <xf numFmtId="0" fontId="0" fillId="5" borderId="8" xfId="0" applyFill="1" applyBorder="1"/>
    <xf numFmtId="0" fontId="3" fillId="5" borderId="8" xfId="0" applyFont="1" applyFill="1" applyBorder="1" applyAlignment="1">
      <alignment horizontal="center"/>
    </xf>
    <xf numFmtId="0" fontId="0" fillId="5" borderId="1" xfId="0" applyFill="1" applyBorder="1"/>
    <xf numFmtId="0" fontId="0" fillId="6" borderId="8" xfId="0" applyFill="1" applyBorder="1"/>
    <xf numFmtId="0" fontId="3" fillId="6" borderId="8" xfId="0" applyFont="1" applyFill="1" applyBorder="1" applyAlignment="1">
      <alignment horizontal="center"/>
    </xf>
    <xf numFmtId="0" fontId="0" fillId="6" borderId="7" xfId="0" applyFill="1" applyBorder="1"/>
    <xf numFmtId="0" fontId="0" fillId="7" borderId="8" xfId="0" applyFill="1" applyBorder="1"/>
    <xf numFmtId="0" fontId="3" fillId="7" borderId="8" xfId="0" applyFont="1" applyFill="1" applyBorder="1" applyAlignment="1">
      <alignment horizontal="center"/>
    </xf>
    <xf numFmtId="0" fontId="0" fillId="7" borderId="7" xfId="0" applyFill="1" applyBorder="1"/>
    <xf numFmtId="164" fontId="0" fillId="5" borderId="7" xfId="0" applyNumberFormat="1" applyFill="1" applyBorder="1"/>
    <xf numFmtId="164" fontId="0" fillId="6" borderId="7" xfId="0" applyNumberFormat="1" applyFill="1" applyBorder="1"/>
    <xf numFmtId="164" fontId="0" fillId="7" borderId="7" xfId="0" applyNumberFormat="1" applyFill="1" applyBorder="1"/>
    <xf numFmtId="0" fontId="0" fillId="8" borderId="8" xfId="0" applyFill="1" applyBorder="1"/>
    <xf numFmtId="0" fontId="3" fillId="8" borderId="8" xfId="0" applyFont="1" applyFill="1" applyBorder="1" applyAlignment="1">
      <alignment horizontal="center"/>
    </xf>
    <xf numFmtId="0" fontId="0" fillId="8" borderId="7" xfId="0" applyFill="1" applyBorder="1"/>
    <xf numFmtId="0" fontId="0" fillId="9" borderId="8" xfId="0" applyFill="1" applyBorder="1"/>
    <xf numFmtId="0" fontId="1" fillId="9" borderId="8" xfId="0" applyFont="1" applyFill="1" applyBorder="1" applyAlignment="1">
      <alignment horizontal="center"/>
    </xf>
    <xf numFmtId="0" fontId="0" fillId="9" borderId="7" xfId="0" applyFill="1" applyBorder="1"/>
    <xf numFmtId="0" fontId="0" fillId="10" borderId="8" xfId="0" applyFill="1" applyBorder="1"/>
    <xf numFmtId="0" fontId="3" fillId="10" borderId="8" xfId="0" applyFont="1" applyFill="1" applyBorder="1" applyAlignment="1">
      <alignment horizontal="center"/>
    </xf>
    <xf numFmtId="0" fontId="0" fillId="0" borderId="0" xfId="0" applyFill="1" applyBorder="1"/>
    <xf numFmtId="0" fontId="0" fillId="4" borderId="8" xfId="0" applyFill="1" applyBorder="1"/>
    <xf numFmtId="0" fontId="3" fillId="4" borderId="8" xfId="0" applyFont="1" applyFill="1" applyBorder="1" applyAlignment="1">
      <alignment horizontal="center"/>
    </xf>
    <xf numFmtId="0" fontId="0" fillId="5" borderId="11" xfId="0" applyFill="1" applyBorder="1"/>
    <xf numFmtId="0" fontId="3" fillId="0" borderId="8" xfId="0" applyFont="1" applyBorder="1"/>
    <xf numFmtId="0" fontId="2" fillId="0" borderId="0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0" fillId="3" borderId="7" xfId="0" applyFill="1" applyBorder="1"/>
    <xf numFmtId="0" fontId="0" fillId="0" borderId="5" xfId="0" applyBorder="1"/>
    <xf numFmtId="0" fontId="0" fillId="0" borderId="12" xfId="0" applyBorder="1"/>
    <xf numFmtId="0" fontId="1" fillId="0" borderId="1" xfId="0" applyFont="1" applyFill="1" applyBorder="1"/>
    <xf numFmtId="0" fontId="3" fillId="5" borderId="2" xfId="0" applyFont="1" applyFill="1" applyBorder="1" applyAlignment="1">
      <alignment horizontal="center"/>
    </xf>
    <xf numFmtId="164" fontId="0" fillId="4" borderId="8" xfId="0" applyNumberFormat="1" applyFill="1" applyBorder="1"/>
    <xf numFmtId="0" fontId="1" fillId="11" borderId="1" xfId="0" applyFont="1" applyFill="1" applyBorder="1"/>
    <xf numFmtId="0" fontId="0" fillId="10" borderId="7" xfId="0" applyFill="1" applyBorder="1"/>
    <xf numFmtId="0" fontId="0" fillId="0" borderId="1" xfId="0" applyFill="1" applyBorder="1"/>
    <xf numFmtId="0" fontId="0" fillId="0" borderId="0" xfId="0" applyFill="1"/>
    <xf numFmtId="0" fontId="0" fillId="4" borderId="7" xfId="0" applyFill="1" applyBorder="1"/>
    <xf numFmtId="0" fontId="0" fillId="5" borderId="7" xfId="0" applyFill="1" applyBorder="1"/>
    <xf numFmtId="0" fontId="0" fillId="10" borderId="13" xfId="0" applyFill="1" applyBorder="1"/>
    <xf numFmtId="0" fontId="1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0" borderId="2" xfId="0" applyFill="1" applyBorder="1"/>
    <xf numFmtId="0" fontId="0" fillId="3" borderId="1" xfId="0" applyFill="1" applyBorder="1"/>
    <xf numFmtId="0" fontId="0" fillId="4" borderId="5" xfId="0" applyFill="1" applyBorder="1"/>
    <xf numFmtId="0" fontId="3" fillId="4" borderId="5" xfId="0" applyFont="1" applyFill="1" applyBorder="1" applyAlignment="1">
      <alignment horizontal="center"/>
    </xf>
    <xf numFmtId="0" fontId="0" fillId="5" borderId="4" xfId="0" applyFill="1" applyBorder="1"/>
    <xf numFmtId="165" fontId="0" fillId="2" borderId="8" xfId="0" applyNumberFormat="1" applyFill="1" applyBorder="1"/>
    <xf numFmtId="165" fontId="0" fillId="4" borderId="8" xfId="0" applyNumberFormat="1" applyFill="1" applyBorder="1"/>
    <xf numFmtId="165" fontId="0" fillId="5" borderId="8" xfId="0" applyNumberFormat="1" applyFill="1" applyBorder="1"/>
    <xf numFmtId="165" fontId="0" fillId="0" borderId="8" xfId="0" applyNumberFormat="1" applyBorder="1"/>
    <xf numFmtId="165" fontId="0" fillId="6" borderId="8" xfId="0" applyNumberFormat="1" applyFill="1" applyBorder="1"/>
    <xf numFmtId="165" fontId="0" fillId="7" borderId="8" xfId="0" applyNumberFormat="1" applyFill="1" applyBorder="1"/>
    <xf numFmtId="165" fontId="0" fillId="8" borderId="8" xfId="0" applyNumberFormat="1" applyFill="1" applyBorder="1"/>
    <xf numFmtId="165" fontId="0" fillId="9" borderId="8" xfId="0" applyNumberFormat="1" applyFill="1" applyBorder="1"/>
    <xf numFmtId="165" fontId="0" fillId="10" borderId="8" xfId="0" applyNumberFormat="1" applyFill="1" applyBorder="1"/>
    <xf numFmtId="165" fontId="0" fillId="0" borderId="1" xfId="0" applyNumberFormat="1" applyBorder="1"/>
    <xf numFmtId="165" fontId="0" fillId="9" borderId="7" xfId="0" applyNumberFormat="1" applyFill="1" applyBorder="1"/>
    <xf numFmtId="165" fontId="0" fillId="2" borderId="7" xfId="0" applyNumberFormat="1" applyFill="1" applyBorder="1"/>
    <xf numFmtId="165" fontId="0" fillId="5" borderId="1" xfId="0" applyNumberFormat="1" applyFill="1" applyBorder="1"/>
    <xf numFmtId="165" fontId="0" fillId="0" borderId="7" xfId="0" applyNumberFormat="1" applyBorder="1"/>
    <xf numFmtId="165" fontId="0" fillId="6" borderId="7" xfId="0" applyNumberFormat="1" applyFill="1" applyBorder="1"/>
    <xf numFmtId="165" fontId="0" fillId="7" borderId="7" xfId="0" applyNumberFormat="1" applyFill="1" applyBorder="1"/>
    <xf numFmtId="165" fontId="0" fillId="8" borderId="7" xfId="0" applyNumberFormat="1" applyFill="1" applyBorder="1"/>
    <xf numFmtId="0" fontId="0" fillId="8" borderId="5" xfId="0" applyFill="1" applyBorder="1"/>
    <xf numFmtId="0" fontId="3" fillId="8" borderId="5" xfId="0" applyFont="1" applyFill="1" applyBorder="1" applyAlignment="1">
      <alignment horizontal="center"/>
    </xf>
    <xf numFmtId="0" fontId="0" fillId="8" borderId="4" xfId="0" applyFill="1" applyBorder="1"/>
    <xf numFmtId="164" fontId="0" fillId="8" borderId="4" xfId="0" applyNumberFormat="1" applyFill="1" applyBorder="1"/>
    <xf numFmtId="0" fontId="0" fillId="0" borderId="6" xfId="0" applyBorder="1"/>
    <xf numFmtId="164" fontId="0" fillId="9" borderId="7" xfId="0" applyNumberFormat="1" applyFill="1" applyBorder="1"/>
    <xf numFmtId="0" fontId="0" fillId="7" borderId="11" xfId="0" applyFill="1" applyBorder="1"/>
    <xf numFmtId="0" fontId="3" fillId="7" borderId="11" xfId="0" applyFont="1" applyFill="1" applyBorder="1" applyAlignment="1">
      <alignment horizontal="center"/>
    </xf>
    <xf numFmtId="0" fontId="0" fillId="7" borderId="13" xfId="0" applyFill="1" applyBorder="1"/>
    <xf numFmtId="0" fontId="1" fillId="3" borderId="13" xfId="0" applyFont="1" applyFill="1" applyBorder="1"/>
    <xf numFmtId="0" fontId="0" fillId="9" borderId="11" xfId="0" applyFill="1" applyBorder="1"/>
    <xf numFmtId="0" fontId="0" fillId="9" borderId="13" xfId="0" applyFill="1" applyBorder="1"/>
    <xf numFmtId="0" fontId="3" fillId="9" borderId="1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workbookViewId="0"/>
  </sheetViews>
  <sheetFormatPr defaultColWidth="9.140625" defaultRowHeight="15" x14ac:dyDescent="0.25"/>
  <cols>
    <col min="1" max="1" width="31.5703125" style="1" customWidth="1"/>
    <col min="2" max="2" width="58.5703125" style="2" customWidth="1"/>
    <col min="3" max="3" width="10.140625" style="2" customWidth="1"/>
    <col min="4" max="4" width="14" style="1" customWidth="1"/>
    <col min="5" max="5" width="13.7109375" style="1" customWidth="1"/>
    <col min="6" max="6" width="13.7109375" style="2" customWidth="1"/>
    <col min="7" max="7" width="13.7109375" style="1" customWidth="1"/>
    <col min="8" max="8" width="13.7109375" style="2" customWidth="1"/>
    <col min="9" max="9" width="13.7109375" style="1" customWidth="1"/>
    <col min="10" max="10" width="13.7109375" style="2" customWidth="1"/>
    <col min="11" max="11" width="13.7109375" style="1" customWidth="1"/>
    <col min="12" max="12" width="13.7109375" style="2" customWidth="1"/>
    <col min="13" max="13" width="13.7109375" style="1" customWidth="1"/>
    <col min="14" max="14" width="13.7109375" style="2" customWidth="1"/>
    <col min="15" max="15" width="13.7109375" style="1" customWidth="1"/>
    <col min="16" max="16" width="13.7109375" style="2" customWidth="1"/>
    <col min="17" max="17" width="13.7109375" style="1" customWidth="1"/>
    <col min="18" max="18" width="13.7109375" style="2" customWidth="1"/>
    <col min="19" max="19" width="13.7109375" style="1" customWidth="1"/>
    <col min="20" max="20" width="13.7109375" style="2" customWidth="1"/>
    <col min="21" max="21" width="13.7109375" style="1" customWidth="1"/>
    <col min="22" max="22" width="13.7109375" style="2" customWidth="1"/>
    <col min="23" max="23" width="13.7109375" style="1" customWidth="1"/>
    <col min="24" max="24" width="13.7109375" style="2" customWidth="1"/>
    <col min="25" max="25" width="107.7109375" style="3" customWidth="1"/>
    <col min="26" max="26" width="51.42578125" customWidth="1"/>
  </cols>
  <sheetData>
    <row r="1" spans="1:25" x14ac:dyDescent="0.25">
      <c r="A1" s="105" t="s">
        <v>147</v>
      </c>
    </row>
    <row r="2" spans="1:25" x14ac:dyDescent="0.25">
      <c r="A2" s="105"/>
    </row>
    <row r="3" spans="1:25" s="10" customFormat="1" x14ac:dyDescent="0.25">
      <c r="A3" s="7" t="s">
        <v>9</v>
      </c>
      <c r="B3" s="8" t="s">
        <v>4</v>
      </c>
      <c r="C3" s="54" t="s">
        <v>5</v>
      </c>
      <c r="D3" s="7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9" t="s">
        <v>8</v>
      </c>
    </row>
    <row r="4" spans="1:25" s="15" customFormat="1" x14ac:dyDescent="0.25">
      <c r="A4" s="11"/>
      <c r="B4" s="13" t="s">
        <v>6</v>
      </c>
      <c r="C4" s="12" t="s">
        <v>7</v>
      </c>
      <c r="D4" s="11"/>
      <c r="E4" s="11">
        <v>1</v>
      </c>
      <c r="F4" s="13">
        <v>2</v>
      </c>
      <c r="G4" s="11">
        <v>3</v>
      </c>
      <c r="H4" s="13">
        <v>4</v>
      </c>
      <c r="I4" s="11">
        <v>5</v>
      </c>
      <c r="J4" s="13">
        <v>6</v>
      </c>
      <c r="K4" s="11">
        <v>7</v>
      </c>
      <c r="L4" s="13">
        <v>8</v>
      </c>
      <c r="M4" s="11">
        <v>9</v>
      </c>
      <c r="N4" s="13">
        <v>10</v>
      </c>
      <c r="O4" s="11">
        <v>11</v>
      </c>
      <c r="P4" s="13">
        <v>12</v>
      </c>
      <c r="Q4" s="11">
        <v>13</v>
      </c>
      <c r="R4" s="13">
        <v>14</v>
      </c>
      <c r="S4" s="11">
        <v>15</v>
      </c>
      <c r="T4" s="13">
        <v>16</v>
      </c>
      <c r="U4" s="11">
        <v>17</v>
      </c>
      <c r="V4" s="13">
        <v>18</v>
      </c>
      <c r="W4" s="11">
        <v>19</v>
      </c>
      <c r="X4" s="13">
        <v>20</v>
      </c>
      <c r="Y4" s="14"/>
    </row>
    <row r="5" spans="1:25" s="6" customFormat="1" x14ac:dyDescent="0.25">
      <c r="A5" s="5" t="s">
        <v>10</v>
      </c>
      <c r="B5" s="16" t="s">
        <v>11</v>
      </c>
      <c r="C5" s="12" t="s">
        <v>1</v>
      </c>
      <c r="D5" s="24" t="s">
        <v>13</v>
      </c>
      <c r="E5" s="17" t="s">
        <v>12</v>
      </c>
      <c r="F5" s="17" t="s">
        <v>12</v>
      </c>
      <c r="G5" s="17" t="s">
        <v>12</v>
      </c>
      <c r="H5" s="17" t="s">
        <v>12</v>
      </c>
      <c r="I5" s="17" t="s">
        <v>12</v>
      </c>
      <c r="J5" s="17" t="s">
        <v>12</v>
      </c>
      <c r="K5" s="17" t="s">
        <v>12</v>
      </c>
      <c r="L5" s="17" t="s">
        <v>12</v>
      </c>
      <c r="M5" s="17" t="s">
        <v>12</v>
      </c>
      <c r="N5" s="17" t="s">
        <v>12</v>
      </c>
      <c r="O5" s="17" t="s">
        <v>12</v>
      </c>
      <c r="P5" s="17" t="s">
        <v>12</v>
      </c>
      <c r="Q5" s="17" t="s">
        <v>12</v>
      </c>
      <c r="R5" s="17" t="s">
        <v>12</v>
      </c>
      <c r="S5" s="17" t="s">
        <v>12</v>
      </c>
      <c r="T5" s="17" t="s">
        <v>12</v>
      </c>
      <c r="U5" s="17" t="s">
        <v>12</v>
      </c>
      <c r="V5" s="17" t="s">
        <v>12</v>
      </c>
      <c r="W5" s="17" t="s">
        <v>12</v>
      </c>
      <c r="X5" s="17" t="s">
        <v>12</v>
      </c>
    </row>
    <row r="6" spans="1:25" x14ac:dyDescent="0.25">
      <c r="C6" s="2">
        <v>0</v>
      </c>
      <c r="D6" s="1">
        <f>COMBIN(5,C6)</f>
        <v>1</v>
      </c>
      <c r="E6" s="1">
        <f>IF(E$4-$C6&gt;=0,PERMUT(E$4,$C6),0)</f>
        <v>1</v>
      </c>
      <c r="F6" s="1">
        <f t="shared" ref="F6:X11" si="0">IF(F$4-$C6&gt;=0,PERMUT(F$4,$C6),0)</f>
        <v>1</v>
      </c>
      <c r="G6" s="1">
        <f t="shared" si="0"/>
        <v>1</v>
      </c>
      <c r="H6" s="1">
        <f t="shared" si="0"/>
        <v>1</v>
      </c>
      <c r="I6" s="1">
        <f t="shared" si="0"/>
        <v>1</v>
      </c>
      <c r="J6" s="1">
        <f t="shared" si="0"/>
        <v>1</v>
      </c>
      <c r="K6" s="1">
        <f t="shared" si="0"/>
        <v>1</v>
      </c>
      <c r="L6" s="1">
        <f t="shared" si="0"/>
        <v>1</v>
      </c>
      <c r="M6" s="1">
        <f t="shared" si="0"/>
        <v>1</v>
      </c>
      <c r="N6" s="1">
        <f t="shared" si="0"/>
        <v>1</v>
      </c>
      <c r="O6" s="1">
        <f t="shared" si="0"/>
        <v>1</v>
      </c>
      <c r="P6" s="1">
        <f t="shared" si="0"/>
        <v>1</v>
      </c>
      <c r="Q6" s="1">
        <f t="shared" si="0"/>
        <v>1</v>
      </c>
      <c r="R6" s="1">
        <f t="shared" si="0"/>
        <v>1</v>
      </c>
      <c r="S6" s="1">
        <f t="shared" si="0"/>
        <v>1</v>
      </c>
      <c r="T6" s="1">
        <f t="shared" si="0"/>
        <v>1</v>
      </c>
      <c r="U6" s="1">
        <f t="shared" si="0"/>
        <v>1</v>
      </c>
      <c r="V6" s="1">
        <f t="shared" si="0"/>
        <v>1</v>
      </c>
      <c r="W6" s="1">
        <f t="shared" si="0"/>
        <v>1</v>
      </c>
      <c r="X6" s="1">
        <f t="shared" si="0"/>
        <v>1</v>
      </c>
      <c r="Y6" s="4" t="s">
        <v>20</v>
      </c>
    </row>
    <row r="7" spans="1:25" x14ac:dyDescent="0.25">
      <c r="C7" s="2">
        <v>1</v>
      </c>
      <c r="D7" s="1">
        <f t="shared" ref="D7:D11" si="1">COMBIN(5,C7)</f>
        <v>5</v>
      </c>
      <c r="E7" s="1">
        <f t="shared" ref="E7:T11" si="2">IF(E$4-$C7&gt;=0,PERMUT(E$4,$C7),0)</f>
        <v>1</v>
      </c>
      <c r="F7" s="1">
        <f t="shared" si="2"/>
        <v>2</v>
      </c>
      <c r="G7" s="1">
        <f t="shared" si="2"/>
        <v>3</v>
      </c>
      <c r="H7" s="1">
        <f t="shared" si="2"/>
        <v>4</v>
      </c>
      <c r="I7" s="1">
        <f t="shared" si="2"/>
        <v>5</v>
      </c>
      <c r="J7" s="1">
        <f t="shared" si="2"/>
        <v>6</v>
      </c>
      <c r="K7" s="1">
        <f t="shared" si="2"/>
        <v>7</v>
      </c>
      <c r="L7" s="1">
        <f t="shared" si="2"/>
        <v>8</v>
      </c>
      <c r="M7" s="1">
        <f t="shared" si="2"/>
        <v>9</v>
      </c>
      <c r="N7" s="1">
        <f t="shared" si="2"/>
        <v>10</v>
      </c>
      <c r="O7" s="1">
        <f t="shared" si="2"/>
        <v>11</v>
      </c>
      <c r="P7" s="1">
        <f t="shared" si="2"/>
        <v>12</v>
      </c>
      <c r="Q7" s="1">
        <f t="shared" si="2"/>
        <v>13</v>
      </c>
      <c r="R7" s="1">
        <f t="shared" si="2"/>
        <v>14</v>
      </c>
      <c r="S7" s="1">
        <f t="shared" si="2"/>
        <v>15</v>
      </c>
      <c r="T7" s="1">
        <f t="shared" si="2"/>
        <v>16</v>
      </c>
      <c r="U7" s="1">
        <f t="shared" si="0"/>
        <v>17</v>
      </c>
      <c r="V7" s="1">
        <f t="shared" si="0"/>
        <v>18</v>
      </c>
      <c r="W7" s="1">
        <f t="shared" si="0"/>
        <v>19</v>
      </c>
      <c r="X7" s="1">
        <f t="shared" si="0"/>
        <v>20</v>
      </c>
      <c r="Y7" s="3" t="s">
        <v>17</v>
      </c>
    </row>
    <row r="8" spans="1:25" x14ac:dyDescent="0.25">
      <c r="C8" s="2">
        <v>2</v>
      </c>
      <c r="D8" s="1">
        <f t="shared" si="1"/>
        <v>10</v>
      </c>
      <c r="E8" s="1">
        <f t="shared" si="2"/>
        <v>0</v>
      </c>
      <c r="F8" s="1">
        <f t="shared" si="0"/>
        <v>2</v>
      </c>
      <c r="G8" s="1">
        <f t="shared" si="0"/>
        <v>6</v>
      </c>
      <c r="H8" s="1">
        <f t="shared" si="0"/>
        <v>12</v>
      </c>
      <c r="I8" s="1">
        <f t="shared" si="0"/>
        <v>20</v>
      </c>
      <c r="J8" s="1">
        <f t="shared" si="0"/>
        <v>30</v>
      </c>
      <c r="K8" s="1">
        <f t="shared" si="0"/>
        <v>42</v>
      </c>
      <c r="L8" s="1">
        <f t="shared" si="0"/>
        <v>56</v>
      </c>
      <c r="M8" s="1">
        <f t="shared" si="0"/>
        <v>72</v>
      </c>
      <c r="N8" s="1">
        <f t="shared" si="0"/>
        <v>90</v>
      </c>
      <c r="O8" s="1">
        <f t="shared" si="0"/>
        <v>110</v>
      </c>
      <c r="P8" s="1">
        <f t="shared" si="0"/>
        <v>132</v>
      </c>
      <c r="Q8" s="1">
        <f t="shared" si="0"/>
        <v>156</v>
      </c>
      <c r="R8" s="1">
        <f t="shared" si="0"/>
        <v>182</v>
      </c>
      <c r="S8" s="1">
        <f t="shared" si="0"/>
        <v>210</v>
      </c>
      <c r="T8" s="1">
        <f t="shared" si="0"/>
        <v>240</v>
      </c>
      <c r="U8" s="1">
        <f t="shared" si="0"/>
        <v>272</v>
      </c>
      <c r="V8" s="1">
        <f t="shared" si="0"/>
        <v>306</v>
      </c>
      <c r="W8" s="1">
        <f t="shared" si="0"/>
        <v>342</v>
      </c>
      <c r="X8" s="1">
        <f t="shared" si="0"/>
        <v>380</v>
      </c>
      <c r="Y8" s="3" t="s">
        <v>18</v>
      </c>
    </row>
    <row r="9" spans="1:25" x14ac:dyDescent="0.25">
      <c r="C9" s="2">
        <v>3</v>
      </c>
      <c r="D9" s="1">
        <f t="shared" si="1"/>
        <v>10</v>
      </c>
      <c r="E9" s="1">
        <f t="shared" si="2"/>
        <v>0</v>
      </c>
      <c r="F9" s="1">
        <f t="shared" si="0"/>
        <v>0</v>
      </c>
      <c r="G9" s="1">
        <f t="shared" si="0"/>
        <v>6</v>
      </c>
      <c r="H9" s="1">
        <f t="shared" si="0"/>
        <v>24</v>
      </c>
      <c r="I9" s="1">
        <f t="shared" si="0"/>
        <v>60</v>
      </c>
      <c r="J9" s="1">
        <f t="shared" si="0"/>
        <v>120</v>
      </c>
      <c r="K9" s="1">
        <f t="shared" si="0"/>
        <v>210</v>
      </c>
      <c r="L9" s="1">
        <f t="shared" si="0"/>
        <v>336</v>
      </c>
      <c r="M9" s="1">
        <f t="shared" si="0"/>
        <v>504</v>
      </c>
      <c r="N9" s="1">
        <f t="shared" si="0"/>
        <v>720</v>
      </c>
      <c r="O9" s="1">
        <f t="shared" si="0"/>
        <v>990</v>
      </c>
      <c r="P9" s="1">
        <f t="shared" si="0"/>
        <v>1320</v>
      </c>
      <c r="Q9" s="1">
        <f t="shared" si="0"/>
        <v>1716</v>
      </c>
      <c r="R9" s="1">
        <f t="shared" si="0"/>
        <v>2184</v>
      </c>
      <c r="S9" s="1">
        <f t="shared" si="0"/>
        <v>2730</v>
      </c>
      <c r="T9" s="1">
        <f t="shared" si="0"/>
        <v>3360</v>
      </c>
      <c r="U9" s="1">
        <f t="shared" si="0"/>
        <v>4080</v>
      </c>
      <c r="V9" s="1">
        <f t="shared" si="0"/>
        <v>4896</v>
      </c>
      <c r="W9" s="1">
        <f t="shared" si="0"/>
        <v>5814</v>
      </c>
      <c r="X9" s="1">
        <f t="shared" si="0"/>
        <v>6840</v>
      </c>
    </row>
    <row r="10" spans="1:25" x14ac:dyDescent="0.25">
      <c r="C10" s="2">
        <v>4</v>
      </c>
      <c r="D10" s="1">
        <f t="shared" si="1"/>
        <v>5</v>
      </c>
      <c r="E10" s="1">
        <f t="shared" si="2"/>
        <v>0</v>
      </c>
      <c r="F10" s="1">
        <f t="shared" si="0"/>
        <v>0</v>
      </c>
      <c r="G10" s="1">
        <f t="shared" si="0"/>
        <v>0</v>
      </c>
      <c r="H10" s="1">
        <f t="shared" si="0"/>
        <v>24</v>
      </c>
      <c r="I10" s="1">
        <f t="shared" si="0"/>
        <v>120</v>
      </c>
      <c r="J10" s="1">
        <f t="shared" si="0"/>
        <v>360</v>
      </c>
      <c r="K10" s="1">
        <f t="shared" si="0"/>
        <v>840</v>
      </c>
      <c r="L10" s="1">
        <f t="shared" si="0"/>
        <v>1680</v>
      </c>
      <c r="M10" s="1">
        <f t="shared" si="0"/>
        <v>3024</v>
      </c>
      <c r="N10" s="1">
        <f t="shared" si="0"/>
        <v>5040</v>
      </c>
      <c r="O10" s="1">
        <f t="shared" si="0"/>
        <v>7920</v>
      </c>
      <c r="P10" s="1">
        <f t="shared" si="0"/>
        <v>11880</v>
      </c>
      <c r="Q10" s="1">
        <f t="shared" si="0"/>
        <v>17160</v>
      </c>
      <c r="R10" s="1">
        <f t="shared" si="0"/>
        <v>24024</v>
      </c>
      <c r="S10" s="1">
        <f t="shared" si="0"/>
        <v>32760</v>
      </c>
      <c r="T10" s="1">
        <f t="shared" si="0"/>
        <v>43680</v>
      </c>
      <c r="U10" s="1">
        <f t="shared" si="0"/>
        <v>57120</v>
      </c>
      <c r="V10" s="1">
        <f t="shared" si="0"/>
        <v>73440</v>
      </c>
      <c r="W10" s="1">
        <f t="shared" si="0"/>
        <v>93024</v>
      </c>
      <c r="X10" s="1">
        <f t="shared" si="0"/>
        <v>116280</v>
      </c>
    </row>
    <row r="11" spans="1:25" x14ac:dyDescent="0.25">
      <c r="C11" s="2">
        <v>5</v>
      </c>
      <c r="D11" s="1">
        <f t="shared" si="1"/>
        <v>1</v>
      </c>
      <c r="E11" s="1">
        <f t="shared" si="2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120</v>
      </c>
      <c r="J11" s="1">
        <f t="shared" si="0"/>
        <v>720</v>
      </c>
      <c r="K11" s="1">
        <f t="shared" si="0"/>
        <v>2520</v>
      </c>
      <c r="L11" s="1">
        <f t="shared" si="0"/>
        <v>6720</v>
      </c>
      <c r="M11" s="1">
        <f t="shared" si="0"/>
        <v>15120</v>
      </c>
      <c r="N11" s="1">
        <f t="shared" si="0"/>
        <v>30240</v>
      </c>
      <c r="O11" s="1">
        <f t="shared" si="0"/>
        <v>55440</v>
      </c>
      <c r="P11" s="1">
        <f t="shared" si="0"/>
        <v>95040</v>
      </c>
      <c r="Q11" s="1">
        <f t="shared" si="0"/>
        <v>154440</v>
      </c>
      <c r="R11" s="1">
        <f t="shared" si="0"/>
        <v>240240</v>
      </c>
      <c r="S11" s="1">
        <f t="shared" si="0"/>
        <v>360360</v>
      </c>
      <c r="T11" s="1">
        <f t="shared" si="0"/>
        <v>524160</v>
      </c>
      <c r="U11" s="1">
        <f t="shared" si="0"/>
        <v>742560</v>
      </c>
      <c r="V11" s="1">
        <f t="shared" si="0"/>
        <v>1028160</v>
      </c>
      <c r="W11" s="1">
        <f t="shared" si="0"/>
        <v>1395360</v>
      </c>
      <c r="X11" s="1">
        <f t="shared" si="0"/>
        <v>1860480</v>
      </c>
    </row>
    <row r="12" spans="1:25" ht="18" x14ac:dyDescent="0.35">
      <c r="B12" s="18" t="s">
        <v>0</v>
      </c>
      <c r="C12" s="21" t="s">
        <v>14</v>
      </c>
      <c r="D12" s="20"/>
      <c r="E12" s="20">
        <f>SUMPRODUCT($D6:$D11,E6:E11)</f>
        <v>6</v>
      </c>
      <c r="F12" s="20">
        <f t="shared" ref="F12:T12" si="3">SUMPRODUCT($D6:$D11,F6:F11)</f>
        <v>31</v>
      </c>
      <c r="G12" s="20">
        <f t="shared" si="3"/>
        <v>136</v>
      </c>
      <c r="H12" s="20">
        <f t="shared" si="3"/>
        <v>501</v>
      </c>
      <c r="I12" s="20">
        <f t="shared" si="3"/>
        <v>1546</v>
      </c>
      <c r="J12" s="20">
        <f t="shared" si="3"/>
        <v>4051</v>
      </c>
      <c r="K12" s="20">
        <f t="shared" si="3"/>
        <v>9276</v>
      </c>
      <c r="L12" s="20">
        <f t="shared" si="3"/>
        <v>19081</v>
      </c>
      <c r="M12" s="20">
        <f t="shared" si="3"/>
        <v>36046</v>
      </c>
      <c r="N12" s="20">
        <f t="shared" si="3"/>
        <v>63591</v>
      </c>
      <c r="O12" s="20">
        <f t="shared" si="3"/>
        <v>106096</v>
      </c>
      <c r="P12" s="20">
        <f t="shared" si="3"/>
        <v>169021</v>
      </c>
      <c r="Q12" s="20">
        <f t="shared" si="3"/>
        <v>259026</v>
      </c>
      <c r="R12" s="20">
        <f t="shared" si="3"/>
        <v>384091</v>
      </c>
      <c r="S12" s="20">
        <f t="shared" si="3"/>
        <v>553636</v>
      </c>
      <c r="T12" s="20">
        <f t="shared" si="3"/>
        <v>778641</v>
      </c>
      <c r="U12" s="20">
        <f>SUMPRODUCT($D6:$D11,U6:U11)</f>
        <v>1071766</v>
      </c>
      <c r="V12" s="20">
        <f t="shared" ref="V12:X12" si="4">SUMPRODUCT($D6:$D11,V6:V11)</f>
        <v>1447471</v>
      </c>
      <c r="W12" s="20">
        <f t="shared" si="4"/>
        <v>1922136</v>
      </c>
      <c r="X12" s="20">
        <f t="shared" si="4"/>
        <v>2514181</v>
      </c>
      <c r="Y12" s="3" t="s">
        <v>19</v>
      </c>
    </row>
    <row r="13" spans="1:25" s="6" customFormat="1" x14ac:dyDescent="0.25">
      <c r="A13" s="58"/>
      <c r="B13" s="16" t="s">
        <v>53</v>
      </c>
      <c r="C13" s="12" t="s">
        <v>1</v>
      </c>
      <c r="D13" s="24"/>
      <c r="E13" s="17" t="s">
        <v>53</v>
      </c>
      <c r="F13" s="17" t="s">
        <v>53</v>
      </c>
      <c r="G13" s="17" t="s">
        <v>53</v>
      </c>
      <c r="H13" s="17" t="s">
        <v>53</v>
      </c>
      <c r="I13" s="17" t="s">
        <v>53</v>
      </c>
      <c r="J13" s="17" t="s">
        <v>53</v>
      </c>
      <c r="K13" s="17" t="s">
        <v>53</v>
      </c>
      <c r="L13" s="17" t="s">
        <v>53</v>
      </c>
      <c r="M13" s="17" t="s">
        <v>53</v>
      </c>
      <c r="N13" s="17" t="s">
        <v>53</v>
      </c>
      <c r="O13" s="17" t="s">
        <v>53</v>
      </c>
      <c r="P13" s="17" t="s">
        <v>53</v>
      </c>
      <c r="Q13" s="17" t="s">
        <v>53</v>
      </c>
      <c r="R13" s="17" t="s">
        <v>53</v>
      </c>
      <c r="S13" s="17" t="s">
        <v>53</v>
      </c>
      <c r="T13" s="17" t="s">
        <v>53</v>
      </c>
      <c r="U13" s="17" t="s">
        <v>53</v>
      </c>
      <c r="V13" s="17" t="s">
        <v>53</v>
      </c>
      <c r="W13" s="17" t="s">
        <v>53</v>
      </c>
      <c r="X13" s="17" t="s">
        <v>53</v>
      </c>
    </row>
    <row r="14" spans="1:25" ht="18" x14ac:dyDescent="0.35">
      <c r="C14" s="2">
        <v>0</v>
      </c>
      <c r="E14" s="84">
        <f>IF(E6=0,0,-LOG(E6/E$12,2))</f>
        <v>2.5849625007211561</v>
      </c>
      <c r="F14" s="84">
        <f t="shared" ref="F14:X19" si="5">IF(F6=0,0,-LOG(F6/F$12,2))</f>
        <v>4.9541963103868758</v>
      </c>
      <c r="G14" s="84">
        <f t="shared" si="5"/>
        <v>7.08746284125034</v>
      </c>
      <c r="H14" s="84">
        <f t="shared" si="5"/>
        <v>8.968666793195208</v>
      </c>
      <c r="I14" s="84">
        <f t="shared" si="5"/>
        <v>10.594324603924846</v>
      </c>
      <c r="J14" s="84">
        <f t="shared" si="5"/>
        <v>11.984062369686438</v>
      </c>
      <c r="K14" s="84">
        <f t="shared" si="5"/>
        <v>13.179287104646003</v>
      </c>
      <c r="L14" s="84">
        <f t="shared" si="5"/>
        <v>14.219849161859107</v>
      </c>
      <c r="M14" s="84">
        <f t="shared" si="5"/>
        <v>15.137551553014397</v>
      </c>
      <c r="N14" s="84">
        <f t="shared" si="5"/>
        <v>15.956534975654174</v>
      </c>
      <c r="O14" s="84">
        <f t="shared" si="5"/>
        <v>16.695010739653238</v>
      </c>
      <c r="P14" s="84">
        <f t="shared" si="5"/>
        <v>17.36684297960511</v>
      </c>
      <c r="Q14" s="84">
        <f t="shared" si="5"/>
        <v>17.982737391609042</v>
      </c>
      <c r="R14" s="84">
        <f t="shared" si="5"/>
        <v>18.551088633547941</v>
      </c>
      <c r="S14" s="84">
        <f t="shared" si="5"/>
        <v>19.078578231235223</v>
      </c>
      <c r="T14" s="84">
        <f t="shared" si="5"/>
        <v>19.57059878744893</v>
      </c>
      <c r="U14" s="84">
        <f t="shared" si="5"/>
        <v>20.031558524102902</v>
      </c>
      <c r="V14" s="84">
        <f t="shared" si="5"/>
        <v>20.465103013514302</v>
      </c>
      <c r="W14" s="84">
        <f t="shared" si="5"/>
        <v>20.874278986384923</v>
      </c>
      <c r="X14" s="84">
        <f t="shared" si="5"/>
        <v>21.261657084795669</v>
      </c>
      <c r="Y14" s="4" t="s">
        <v>54</v>
      </c>
    </row>
    <row r="15" spans="1:25" ht="18" x14ac:dyDescent="0.35">
      <c r="C15" s="2">
        <v>1</v>
      </c>
      <c r="E15" s="84">
        <f t="shared" ref="E15:T19" si="6">IF(E7=0,0,-LOG(E7/E$12,2))</f>
        <v>2.5849625007211561</v>
      </c>
      <c r="F15" s="84">
        <f t="shared" si="6"/>
        <v>3.9541963103868754</v>
      </c>
      <c r="G15" s="84">
        <f t="shared" si="6"/>
        <v>5.502500340529183</v>
      </c>
      <c r="H15" s="84">
        <f t="shared" si="6"/>
        <v>6.9686667931952089</v>
      </c>
      <c r="I15" s="84">
        <f t="shared" si="6"/>
        <v>8.2723965090374865</v>
      </c>
      <c r="J15" s="84">
        <f t="shared" si="6"/>
        <v>9.3990998689652816</v>
      </c>
      <c r="K15" s="84">
        <f t="shared" si="6"/>
        <v>10.371932182588399</v>
      </c>
      <c r="L15" s="84">
        <f t="shared" si="6"/>
        <v>11.219849161859107</v>
      </c>
      <c r="M15" s="84">
        <f t="shared" si="6"/>
        <v>11.967626551572083</v>
      </c>
      <c r="N15" s="84">
        <f t="shared" si="6"/>
        <v>12.634606880766812</v>
      </c>
      <c r="O15" s="84">
        <f t="shared" si="6"/>
        <v>13.23557912101594</v>
      </c>
      <c r="P15" s="84">
        <f t="shared" si="6"/>
        <v>13.781880478883954</v>
      </c>
      <c r="Q15" s="84">
        <f t="shared" si="6"/>
        <v>14.282297673467951</v>
      </c>
      <c r="R15" s="84">
        <f t="shared" si="6"/>
        <v>14.743733711490336</v>
      </c>
      <c r="S15" s="84">
        <f t="shared" si="6"/>
        <v>15.171687635626705</v>
      </c>
      <c r="T15" s="84">
        <f t="shared" si="6"/>
        <v>15.570598787448928</v>
      </c>
      <c r="U15" s="84">
        <f t="shared" si="5"/>
        <v>15.944095682852565</v>
      </c>
      <c r="V15" s="84">
        <f t="shared" si="5"/>
        <v>16.29517801207199</v>
      </c>
      <c r="W15" s="84">
        <f t="shared" si="5"/>
        <v>16.626351472941337</v>
      </c>
      <c r="X15" s="84">
        <f t="shared" si="5"/>
        <v>16.939728989908307</v>
      </c>
      <c r="Y15" s="57" t="s">
        <v>16</v>
      </c>
    </row>
    <row r="16" spans="1:25" x14ac:dyDescent="0.25">
      <c r="C16" s="2">
        <v>2</v>
      </c>
      <c r="E16" s="84">
        <f t="shared" si="6"/>
        <v>0</v>
      </c>
      <c r="F16" s="84">
        <f t="shared" si="5"/>
        <v>3.9541963103868754</v>
      </c>
      <c r="G16" s="84">
        <f t="shared" si="5"/>
        <v>4.502500340529183</v>
      </c>
      <c r="H16" s="84">
        <f t="shared" si="5"/>
        <v>5.3837042924740528</v>
      </c>
      <c r="I16" s="84">
        <f t="shared" si="5"/>
        <v>6.2723965090374856</v>
      </c>
      <c r="J16" s="84">
        <f t="shared" si="5"/>
        <v>7.077171774077919</v>
      </c>
      <c r="K16" s="84">
        <f t="shared" si="5"/>
        <v>7.7869696818672445</v>
      </c>
      <c r="L16" s="84">
        <f t="shared" si="5"/>
        <v>8.4124942398015037</v>
      </c>
      <c r="M16" s="84">
        <f t="shared" si="5"/>
        <v>8.9676265515720832</v>
      </c>
      <c r="N16" s="84">
        <f t="shared" si="5"/>
        <v>9.4646818793245</v>
      </c>
      <c r="O16" s="84">
        <f t="shared" si="5"/>
        <v>9.9136510261285782</v>
      </c>
      <c r="P16" s="84">
        <f t="shared" si="5"/>
        <v>10.322448860246658</v>
      </c>
      <c r="Q16" s="84">
        <f t="shared" si="5"/>
        <v>10.697335172746795</v>
      </c>
      <c r="R16" s="84">
        <f t="shared" si="5"/>
        <v>11.043293993349243</v>
      </c>
      <c r="S16" s="84">
        <f t="shared" si="5"/>
        <v>11.364332713569102</v>
      </c>
      <c r="T16" s="84">
        <f t="shared" si="5"/>
        <v>11.663708191840408</v>
      </c>
      <c r="U16" s="84">
        <f t="shared" si="5"/>
        <v>11.944095682852565</v>
      </c>
      <c r="V16" s="84">
        <f t="shared" si="5"/>
        <v>12.20771517082165</v>
      </c>
      <c r="W16" s="84">
        <f t="shared" si="5"/>
        <v>12.456426471499022</v>
      </c>
      <c r="X16" s="84">
        <f t="shared" si="5"/>
        <v>12.691801476464722</v>
      </c>
    </row>
    <row r="17" spans="1:25" x14ac:dyDescent="0.25">
      <c r="C17" s="2">
        <v>3</v>
      </c>
      <c r="E17" s="84">
        <f t="shared" si="6"/>
        <v>0</v>
      </c>
      <c r="F17" s="84">
        <f t="shared" si="5"/>
        <v>0</v>
      </c>
      <c r="G17" s="84">
        <f t="shared" si="5"/>
        <v>4.502500340529183</v>
      </c>
      <c r="H17" s="84">
        <f t="shared" si="5"/>
        <v>4.3837042924740528</v>
      </c>
      <c r="I17" s="84">
        <f t="shared" si="5"/>
        <v>4.6874340083163286</v>
      </c>
      <c r="J17" s="84">
        <f t="shared" si="5"/>
        <v>5.0771717740779181</v>
      </c>
      <c r="K17" s="84">
        <f t="shared" si="5"/>
        <v>5.4650415869798818</v>
      </c>
      <c r="L17" s="84">
        <f t="shared" si="5"/>
        <v>5.8275317390803467</v>
      </c>
      <c r="M17" s="84">
        <f t="shared" si="5"/>
        <v>6.1602716295144813</v>
      </c>
      <c r="N17" s="84">
        <f t="shared" si="5"/>
        <v>6.4646818793245</v>
      </c>
      <c r="O17" s="84">
        <f t="shared" si="5"/>
        <v>6.743726024686266</v>
      </c>
      <c r="P17" s="84">
        <f t="shared" si="5"/>
        <v>7.000520765359294</v>
      </c>
      <c r="Q17" s="84">
        <f t="shared" si="5"/>
        <v>7.237903554109498</v>
      </c>
      <c r="R17" s="84">
        <f t="shared" si="5"/>
        <v>7.4583314926280879</v>
      </c>
      <c r="S17" s="84">
        <f t="shared" si="5"/>
        <v>7.6638929954280082</v>
      </c>
      <c r="T17" s="84">
        <f t="shared" si="5"/>
        <v>7.8563532697828045</v>
      </c>
      <c r="U17" s="84">
        <f t="shared" si="5"/>
        <v>8.037205087244045</v>
      </c>
      <c r="V17" s="84">
        <f t="shared" si="5"/>
        <v>8.2077151708216505</v>
      </c>
      <c r="W17" s="84">
        <f t="shared" si="5"/>
        <v>8.3689636302486843</v>
      </c>
      <c r="X17" s="84">
        <f t="shared" si="5"/>
        <v>8.5218764750224079</v>
      </c>
    </row>
    <row r="18" spans="1:25" x14ac:dyDescent="0.25">
      <c r="C18" s="2">
        <v>4</v>
      </c>
      <c r="E18" s="84">
        <f t="shared" si="6"/>
        <v>0</v>
      </c>
      <c r="F18" s="84">
        <f t="shared" si="5"/>
        <v>0</v>
      </c>
      <c r="G18" s="84">
        <f t="shared" si="5"/>
        <v>0</v>
      </c>
      <c r="H18" s="84">
        <f t="shared" si="5"/>
        <v>4.3837042924740528</v>
      </c>
      <c r="I18" s="84">
        <f t="shared" si="5"/>
        <v>3.6874340083163295</v>
      </c>
      <c r="J18" s="84">
        <f t="shared" si="5"/>
        <v>3.4922092733567616</v>
      </c>
      <c r="K18" s="84">
        <f t="shared" si="5"/>
        <v>3.465041586979881</v>
      </c>
      <c r="L18" s="84">
        <f t="shared" si="5"/>
        <v>3.505603644192985</v>
      </c>
      <c r="M18" s="84">
        <f t="shared" si="5"/>
        <v>3.5753091287933243</v>
      </c>
      <c r="N18" s="84">
        <f t="shared" si="5"/>
        <v>3.6573269572668958</v>
      </c>
      <c r="O18" s="84">
        <f t="shared" si="5"/>
        <v>3.743726024686266</v>
      </c>
      <c r="P18" s="84">
        <f t="shared" si="5"/>
        <v>3.8305957639169814</v>
      </c>
      <c r="Q18" s="84">
        <f t="shared" si="5"/>
        <v>3.9159754592221359</v>
      </c>
      <c r="R18" s="84">
        <f t="shared" si="5"/>
        <v>3.9988998739907906</v>
      </c>
      <c r="S18" s="84">
        <f t="shared" si="5"/>
        <v>4.078930494706853</v>
      </c>
      <c r="T18" s="84">
        <f t="shared" si="5"/>
        <v>4.1559135516417127</v>
      </c>
      <c r="U18" s="84">
        <f t="shared" si="5"/>
        <v>4.2298501651864404</v>
      </c>
      <c r="V18" s="84">
        <f t="shared" si="5"/>
        <v>4.3008245752131318</v>
      </c>
      <c r="W18" s="84">
        <f t="shared" si="5"/>
        <v>4.3689636302486843</v>
      </c>
      <c r="X18" s="84">
        <f t="shared" si="5"/>
        <v>4.4344136337720688</v>
      </c>
    </row>
    <row r="19" spans="1:25" x14ac:dyDescent="0.25">
      <c r="C19" s="2">
        <v>5</v>
      </c>
      <c r="E19" s="84">
        <f t="shared" si="6"/>
        <v>0</v>
      </c>
      <c r="F19" s="84">
        <f t="shared" si="5"/>
        <v>0</v>
      </c>
      <c r="G19" s="84">
        <f t="shared" si="5"/>
        <v>0</v>
      </c>
      <c r="H19" s="84">
        <f t="shared" si="5"/>
        <v>0</v>
      </c>
      <c r="I19" s="84">
        <f t="shared" si="5"/>
        <v>3.6874340083163295</v>
      </c>
      <c r="J19" s="84">
        <f t="shared" si="5"/>
        <v>2.492209273356762</v>
      </c>
      <c r="K19" s="84">
        <f t="shared" si="5"/>
        <v>1.8800790862587247</v>
      </c>
      <c r="L19" s="84">
        <f t="shared" si="5"/>
        <v>1.505603644192985</v>
      </c>
      <c r="M19" s="84">
        <f t="shared" si="5"/>
        <v>1.2533810339059615</v>
      </c>
      <c r="N19" s="84">
        <f t="shared" si="5"/>
        <v>1.0723644565457395</v>
      </c>
      <c r="O19" s="84">
        <f t="shared" si="5"/>
        <v>0.93637110262866163</v>
      </c>
      <c r="P19" s="84">
        <f t="shared" si="5"/>
        <v>0.83059576391698176</v>
      </c>
      <c r="Q19" s="84">
        <f t="shared" si="5"/>
        <v>0.74605045777982326</v>
      </c>
      <c r="R19" s="84">
        <f t="shared" si="5"/>
        <v>0.67697177910342832</v>
      </c>
      <c r="S19" s="84">
        <f t="shared" si="5"/>
        <v>0.61949887606955545</v>
      </c>
      <c r="T19" s="84">
        <f t="shared" si="5"/>
        <v>0.57095105092055642</v>
      </c>
      <c r="U19" s="84">
        <f t="shared" si="5"/>
        <v>0.52941044704534845</v>
      </c>
      <c r="V19" s="84">
        <f t="shared" si="5"/>
        <v>0.49346965315552788</v>
      </c>
      <c r="W19" s="84">
        <f t="shared" si="5"/>
        <v>0.46207303464016497</v>
      </c>
      <c r="X19" s="84">
        <f t="shared" si="5"/>
        <v>0.4344136337720686</v>
      </c>
    </row>
    <row r="20" spans="1:25" s="23" customFormat="1" x14ac:dyDescent="0.25">
      <c r="A20" s="22"/>
      <c r="B20" s="48" t="s">
        <v>15</v>
      </c>
      <c r="C20" s="49" t="s">
        <v>2</v>
      </c>
      <c r="D20" s="65"/>
      <c r="E20" s="60">
        <f>SUMPRODUCT($D6:$D11,E6:E11,E14:E19)/E$12</f>
        <v>2.5849625007211561</v>
      </c>
      <c r="F20" s="60">
        <f>SUMPRODUCT($D6:$D11,F6:F11,F14:F19)/F$12</f>
        <v>3.9864543749030044</v>
      </c>
      <c r="G20" s="60">
        <f>SUMPRODUCT($D6:$D11,G6:G11,G14:G19)/G$12</f>
        <v>4.6318015353874271</v>
      </c>
      <c r="H20" s="60">
        <f>SUMPRODUCT($D6:$D11,H6:H11,H14:H19)/H$12</f>
        <v>4.7355689881130631</v>
      </c>
      <c r="I20" s="60">
        <f t="shared" ref="I20:O20" si="7">SUMPRODUCT($D6:$D11,I6:I11,I14:I19)/I$12</f>
        <v>4.4885487905012376</v>
      </c>
      <c r="J20" s="60">
        <f t="shared" si="7"/>
        <v>4.0953053785274154</v>
      </c>
      <c r="K20" s="60">
        <f t="shared" si="7"/>
        <v>3.7100350878853732</v>
      </c>
      <c r="L20" s="60">
        <f t="shared" si="7"/>
        <v>3.370852907784339</v>
      </c>
      <c r="M20" s="60">
        <f t="shared" si="7"/>
        <v>3.0812832529620993</v>
      </c>
      <c r="N20" s="60">
        <f t="shared" si="7"/>
        <v>2.83537844334279</v>
      </c>
      <c r="O20" s="60">
        <f t="shared" si="7"/>
        <v>2.625702384094029</v>
      </c>
      <c r="P20" s="60">
        <f>SUMPRODUCT($D6:$D11,P6:P11,P14:P19)/P$12</f>
        <v>2.4455777450690719</v>
      </c>
      <c r="Q20" s="60">
        <f>SUMPRODUCT($D6:$D11,Q6:Q11,Q14:Q19)/Q$12</f>
        <v>2.2895281826725737</v>
      </c>
      <c r="R20" s="60">
        <f>SUMPRODUCT($D6:$D11,R6:R11,R14:R19)/R$12</f>
        <v>2.1531952594330832</v>
      </c>
      <c r="S20" s="60">
        <f>SUMPRODUCT($D6:$D11,S6:S11,S14:S19)/S$12</f>
        <v>2.0331368672521126</v>
      </c>
      <c r="T20" s="60">
        <f t="shared" ref="T20:X20" si="8">SUMPRODUCT($D6:$D11,T6:T11,T14:T19)/T$12</f>
        <v>1.9266296156456844</v>
      </c>
      <c r="U20" s="60">
        <f t="shared" si="8"/>
        <v>1.8315055863348193</v>
      </c>
      <c r="V20" s="60">
        <f t="shared" si="8"/>
        <v>1.7460252515711139</v>
      </c>
      <c r="W20" s="60">
        <f t="shared" si="8"/>
        <v>1.6687807184199608</v>
      </c>
      <c r="X20" s="60">
        <f t="shared" si="8"/>
        <v>1.5986225315892189</v>
      </c>
      <c r="Y20" s="23" t="s">
        <v>55</v>
      </c>
    </row>
    <row r="21" spans="1:25" ht="18" x14ac:dyDescent="0.35">
      <c r="A21" s="24" t="s">
        <v>144</v>
      </c>
      <c r="B21" s="27" t="s">
        <v>21</v>
      </c>
      <c r="C21" s="28" t="s">
        <v>22</v>
      </c>
      <c r="D21" s="66"/>
      <c r="E21" s="36">
        <f t="shared" ref="E21:X21" si="9">SUMPRODUCT($C6:$C11,$D6:$D11,E6:E11)/(5*E12)</f>
        <v>0.16666666666666666</v>
      </c>
      <c r="F21" s="36">
        <f t="shared" si="9"/>
        <v>0.32258064516129031</v>
      </c>
      <c r="G21" s="36">
        <f t="shared" si="9"/>
        <v>0.46323529411764708</v>
      </c>
      <c r="H21" s="36">
        <f t="shared" si="9"/>
        <v>0.58283433133732532</v>
      </c>
      <c r="I21" s="36">
        <f t="shared" si="9"/>
        <v>0.67593790426908151</v>
      </c>
      <c r="J21" s="36">
        <f t="shared" si="9"/>
        <v>0.74203900271537893</v>
      </c>
      <c r="K21" s="36">
        <f t="shared" si="9"/>
        <v>0.78859422164726178</v>
      </c>
      <c r="L21" s="36">
        <f t="shared" si="9"/>
        <v>0.82217913107279494</v>
      </c>
      <c r="M21" s="36">
        <f t="shared" si="9"/>
        <v>0.84716750818398712</v>
      </c>
      <c r="N21" s="36">
        <f t="shared" si="9"/>
        <v>0.86631756066109988</v>
      </c>
      <c r="O21" s="36">
        <f t="shared" si="9"/>
        <v>0.88138101342180664</v>
      </c>
      <c r="P21" s="36">
        <f t="shared" si="9"/>
        <v>0.8934984410221215</v>
      </c>
      <c r="Q21" s="36">
        <f t="shared" si="9"/>
        <v>0.90343440426829735</v>
      </c>
      <c r="R21" s="36">
        <f t="shared" si="9"/>
        <v>0.91171623391331746</v>
      </c>
      <c r="S21" s="36">
        <f t="shared" si="9"/>
        <v>0.91871735219530526</v>
      </c>
      <c r="T21" s="36">
        <f t="shared" si="9"/>
        <v>0.92470856273943958</v>
      </c>
      <c r="U21" s="36">
        <f t="shared" si="9"/>
        <v>0.92989047982488715</v>
      </c>
      <c r="V21" s="36">
        <f t="shared" si="9"/>
        <v>0.93441457549063156</v>
      </c>
      <c r="W21" s="36">
        <f t="shared" si="9"/>
        <v>0.93839717897172725</v>
      </c>
      <c r="X21" s="36">
        <f t="shared" si="9"/>
        <v>0.94192900192945539</v>
      </c>
      <c r="Y21" s="3" t="s">
        <v>143</v>
      </c>
    </row>
    <row r="22" spans="1:25" ht="18" x14ac:dyDescent="0.35">
      <c r="B22" s="30" t="s">
        <v>23</v>
      </c>
      <c r="C22" s="31" t="s">
        <v>24</v>
      </c>
      <c r="D22" s="32"/>
      <c r="E22" s="37">
        <f>1-E21</f>
        <v>0.83333333333333337</v>
      </c>
      <c r="F22" s="37">
        <f t="shared" ref="F22:X22" si="10">1-F21</f>
        <v>0.67741935483870974</v>
      </c>
      <c r="G22" s="37">
        <f t="shared" si="10"/>
        <v>0.53676470588235292</v>
      </c>
      <c r="H22" s="37">
        <f t="shared" si="10"/>
        <v>0.41716566866267468</v>
      </c>
      <c r="I22" s="37">
        <f t="shared" si="10"/>
        <v>0.32406209573091849</v>
      </c>
      <c r="J22" s="37">
        <f t="shared" si="10"/>
        <v>0.25796099728462107</v>
      </c>
      <c r="K22" s="37">
        <f t="shared" si="10"/>
        <v>0.21140577835273822</v>
      </c>
      <c r="L22" s="37">
        <f t="shared" si="10"/>
        <v>0.17782086892720506</v>
      </c>
      <c r="M22" s="37">
        <f t="shared" si="10"/>
        <v>0.15283249181601288</v>
      </c>
      <c r="N22" s="37">
        <f t="shared" si="10"/>
        <v>0.13368243933890012</v>
      </c>
      <c r="O22" s="37">
        <f t="shared" si="10"/>
        <v>0.11861898657819336</v>
      </c>
      <c r="P22" s="37">
        <f t="shared" si="10"/>
        <v>0.1065015589778785</v>
      </c>
      <c r="Q22" s="37">
        <f t="shared" si="10"/>
        <v>9.6565595731702647E-2</v>
      </c>
      <c r="R22" s="37">
        <f t="shared" si="10"/>
        <v>8.8283766086682536E-2</v>
      </c>
      <c r="S22" s="37">
        <f t="shared" si="10"/>
        <v>8.1282647804694741E-2</v>
      </c>
      <c r="T22" s="37">
        <f t="shared" si="10"/>
        <v>7.5291437260560423E-2</v>
      </c>
      <c r="U22" s="37">
        <f t="shared" si="10"/>
        <v>7.0109520175112849E-2</v>
      </c>
      <c r="V22" s="37">
        <f t="shared" si="10"/>
        <v>6.558542450936844E-2</v>
      </c>
      <c r="W22" s="37">
        <f t="shared" si="10"/>
        <v>6.1602821028272747E-2</v>
      </c>
      <c r="X22" s="37">
        <f t="shared" si="10"/>
        <v>5.807099807054461E-2</v>
      </c>
    </row>
    <row r="23" spans="1:25" s="23" customFormat="1" ht="18" x14ac:dyDescent="0.35">
      <c r="A23" s="22"/>
      <c r="B23" s="33" t="s">
        <v>25</v>
      </c>
      <c r="C23" s="34" t="s">
        <v>26</v>
      </c>
      <c r="D23" s="35"/>
      <c r="E23" s="38">
        <f>-E21*LOG(E21,2)-E22*LOG(E22,2)</f>
        <v>0.65002242164835411</v>
      </c>
      <c r="F23" s="38">
        <f t="shared" ref="F23:X23" si="11">-F21*LOG(F21,2)-F22*LOG(F22,2)</f>
        <v>0.90716576757308198</v>
      </c>
      <c r="G23" s="38">
        <f t="shared" si="11"/>
        <v>0.99609645905375122</v>
      </c>
      <c r="H23" s="38">
        <f t="shared" si="11"/>
        <v>0.98011024669247493</v>
      </c>
      <c r="I23" s="38">
        <f t="shared" si="11"/>
        <v>0.90874425750012855</v>
      </c>
      <c r="J23" s="38">
        <f t="shared" si="11"/>
        <v>0.8236538755629097</v>
      </c>
      <c r="K23" s="38">
        <f t="shared" si="11"/>
        <v>0.74416125497794727</v>
      </c>
      <c r="L23" s="38">
        <f t="shared" si="11"/>
        <v>0.67528663886823814</v>
      </c>
      <c r="M23" s="38">
        <f t="shared" si="11"/>
        <v>0.61688345826021951</v>
      </c>
      <c r="N23" s="38">
        <f t="shared" si="11"/>
        <v>0.56745148604103512</v>
      </c>
      <c r="O23" s="38">
        <f t="shared" si="11"/>
        <v>0.52537811347713959</v>
      </c>
      <c r="P23" s="38">
        <f t="shared" si="11"/>
        <v>0.48927257232784915</v>
      </c>
      <c r="Q23" s="38">
        <f t="shared" si="11"/>
        <v>0.45801327285231985</v>
      </c>
      <c r="R23" s="38">
        <f t="shared" si="11"/>
        <v>0.43071515934391247</v>
      </c>
      <c r="S23" s="38">
        <f t="shared" si="11"/>
        <v>0.40668263293475287</v>
      </c>
      <c r="T23" s="38">
        <f t="shared" si="11"/>
        <v>0.38536697371984752</v>
      </c>
      <c r="U23" s="38">
        <f t="shared" si="11"/>
        <v>0.36633222587147463</v>
      </c>
      <c r="V23" s="38">
        <f t="shared" si="11"/>
        <v>0.34922904047604869</v>
      </c>
      <c r="W23" s="38">
        <f t="shared" si="11"/>
        <v>0.33377493245980883</v>
      </c>
      <c r="X23" s="38">
        <f t="shared" si="11"/>
        <v>0.31973942528384353</v>
      </c>
    </row>
    <row r="24" spans="1:25" s="96" customFormat="1" ht="18.75" x14ac:dyDescent="0.35">
      <c r="A24" s="24" t="s">
        <v>130</v>
      </c>
      <c r="B24" s="42" t="s">
        <v>131</v>
      </c>
      <c r="C24" s="53" t="s">
        <v>132</v>
      </c>
      <c r="D24" s="44"/>
      <c r="E24" s="97">
        <f t="shared" ref="E24:X24" si="12">SUMPRODUCT($C6:$C11,$D6:$D11,E6:E11)/(E$4*E12)</f>
        <v>0.83333333333333337</v>
      </c>
      <c r="F24" s="97">
        <f t="shared" si="12"/>
        <v>0.80645161290322576</v>
      </c>
      <c r="G24" s="97">
        <f t="shared" si="12"/>
        <v>0.7720588235294118</v>
      </c>
      <c r="H24" s="97">
        <f t="shared" si="12"/>
        <v>0.72854291417165673</v>
      </c>
      <c r="I24" s="97">
        <f t="shared" si="12"/>
        <v>0.67593790426908151</v>
      </c>
      <c r="J24" s="97">
        <f t="shared" si="12"/>
        <v>0.6183658355961491</v>
      </c>
      <c r="K24" s="97">
        <f t="shared" si="12"/>
        <v>0.56328158689090124</v>
      </c>
      <c r="L24" s="97">
        <f t="shared" si="12"/>
        <v>0.51386195692049685</v>
      </c>
      <c r="M24" s="97">
        <f t="shared" si="12"/>
        <v>0.47064861565777061</v>
      </c>
      <c r="N24" s="97">
        <f t="shared" si="12"/>
        <v>0.43315878033054994</v>
      </c>
      <c r="O24" s="97">
        <f t="shared" si="12"/>
        <v>0.40062773337354851</v>
      </c>
      <c r="P24" s="97">
        <f t="shared" si="12"/>
        <v>0.37229101709255064</v>
      </c>
      <c r="Q24" s="97">
        <f t="shared" si="12"/>
        <v>0.34747477087242207</v>
      </c>
      <c r="R24" s="97">
        <f t="shared" si="12"/>
        <v>0.32561294068332763</v>
      </c>
      <c r="S24" s="97">
        <f t="shared" si="12"/>
        <v>0.30623911739843507</v>
      </c>
      <c r="T24" s="97">
        <f t="shared" si="12"/>
        <v>0.28897142585607488</v>
      </c>
      <c r="U24" s="97">
        <f t="shared" si="12"/>
        <v>0.27349719994849619</v>
      </c>
      <c r="V24" s="97">
        <f t="shared" si="12"/>
        <v>0.25955960430295322</v>
      </c>
      <c r="W24" s="97">
        <f t="shared" si="12"/>
        <v>0.24694662604519138</v>
      </c>
      <c r="X24" s="97">
        <f t="shared" si="12"/>
        <v>0.23548225048236385</v>
      </c>
      <c r="Y24" s="96" t="s">
        <v>133</v>
      </c>
    </row>
    <row r="25" spans="1:25" ht="18" x14ac:dyDescent="0.35">
      <c r="A25" s="5" t="s">
        <v>28</v>
      </c>
      <c r="B25" s="92" t="s">
        <v>27</v>
      </c>
      <c r="C25" s="93" t="s">
        <v>3</v>
      </c>
      <c r="D25" s="94"/>
      <c r="E25" s="95">
        <f t="shared" ref="E25:X25" si="13">5*E23-E20</f>
        <v>0.66514960752061469</v>
      </c>
      <c r="F25" s="95">
        <f t="shared" si="13"/>
        <v>0.54937446296240511</v>
      </c>
      <c r="G25" s="95">
        <f t="shared" si="13"/>
        <v>0.34868075988132929</v>
      </c>
      <c r="H25" s="95">
        <f t="shared" si="13"/>
        <v>0.16498224534931172</v>
      </c>
      <c r="I25" s="95">
        <f t="shared" si="13"/>
        <v>5.5172496999404963E-2</v>
      </c>
      <c r="J25" s="95">
        <f t="shared" si="13"/>
        <v>2.2963999287132886E-2</v>
      </c>
      <c r="K25" s="95">
        <f t="shared" si="13"/>
        <v>1.0771187004363192E-2</v>
      </c>
      <c r="L25" s="95">
        <f t="shared" si="13"/>
        <v>5.5802865568517213E-3</v>
      </c>
      <c r="M25" s="95">
        <f t="shared" si="13"/>
        <v>3.1340383389983906E-3</v>
      </c>
      <c r="N25" s="95">
        <f t="shared" si="13"/>
        <v>1.8789868623856343E-3</v>
      </c>
      <c r="O25" s="95">
        <f t="shared" si="13"/>
        <v>1.1881832916689206E-3</v>
      </c>
      <c r="P25" s="95">
        <f t="shared" si="13"/>
        <v>7.8511657017399372E-4</v>
      </c>
      <c r="Q25" s="95">
        <f t="shared" si="13"/>
        <v>5.3818158902529944E-4</v>
      </c>
      <c r="R25" s="95">
        <f t="shared" si="13"/>
        <v>3.8053728647913232E-4</v>
      </c>
      <c r="S25" s="95">
        <f t="shared" si="13"/>
        <v>2.7629742165169446E-4</v>
      </c>
      <c r="T25" s="95">
        <f t="shared" si="13"/>
        <v>2.0525295355322548E-4</v>
      </c>
      <c r="U25" s="95">
        <f t="shared" si="13"/>
        <v>1.5554302255393893E-4</v>
      </c>
      <c r="V25" s="95">
        <f t="shared" si="13"/>
        <v>1.1995080912963196E-4</v>
      </c>
      <c r="W25" s="95">
        <f t="shared" si="13"/>
        <v>9.3943879083457915E-5</v>
      </c>
      <c r="X25" s="95">
        <f t="shared" si="13"/>
        <v>7.4594829998719803E-5</v>
      </c>
      <c r="Y25" s="3" t="s">
        <v>31</v>
      </c>
    </row>
    <row r="26" spans="1:25" ht="18" x14ac:dyDescent="0.35">
      <c r="B26" s="42" t="s">
        <v>29</v>
      </c>
      <c r="C26" s="43" t="s">
        <v>30</v>
      </c>
      <c r="D26" s="44"/>
      <c r="E26" s="85">
        <f>(5-1)*E23</f>
        <v>2.6000896865934164</v>
      </c>
      <c r="F26" s="85">
        <f t="shared" ref="F26:X26" si="14">(5-1)*F23</f>
        <v>3.6286630702923279</v>
      </c>
      <c r="G26" s="85">
        <f t="shared" si="14"/>
        <v>3.9843858362150049</v>
      </c>
      <c r="H26" s="85">
        <f t="shared" si="14"/>
        <v>3.9204409867698997</v>
      </c>
      <c r="I26" s="85">
        <f t="shared" si="14"/>
        <v>3.6349770300005142</v>
      </c>
      <c r="J26" s="85">
        <f t="shared" si="14"/>
        <v>3.2946155022516388</v>
      </c>
      <c r="K26" s="85">
        <f t="shared" si="14"/>
        <v>2.9766450199117891</v>
      </c>
      <c r="L26" s="85">
        <f t="shared" si="14"/>
        <v>2.7011465554729526</v>
      </c>
      <c r="M26" s="85">
        <f t="shared" si="14"/>
        <v>2.467533833040878</v>
      </c>
      <c r="N26" s="85">
        <f t="shared" si="14"/>
        <v>2.2698059441641405</v>
      </c>
      <c r="O26" s="85">
        <f t="shared" si="14"/>
        <v>2.1015124539085583</v>
      </c>
      <c r="P26" s="85">
        <f t="shared" si="14"/>
        <v>1.9570902893113966</v>
      </c>
      <c r="Q26" s="85">
        <f t="shared" si="14"/>
        <v>1.8320530914092794</v>
      </c>
      <c r="R26" s="85">
        <f t="shared" si="14"/>
        <v>1.7228606373756499</v>
      </c>
      <c r="S26" s="85">
        <f t="shared" si="14"/>
        <v>1.6267305317390115</v>
      </c>
      <c r="T26" s="85">
        <f t="shared" si="14"/>
        <v>1.5414678948793901</v>
      </c>
      <c r="U26" s="85">
        <f t="shared" si="14"/>
        <v>1.4653289034858985</v>
      </c>
      <c r="V26" s="85">
        <f t="shared" si="14"/>
        <v>1.3969161619041948</v>
      </c>
      <c r="W26" s="85">
        <f t="shared" si="14"/>
        <v>1.3350997298392353</v>
      </c>
      <c r="X26" s="85">
        <f t="shared" si="14"/>
        <v>1.2789577011353741</v>
      </c>
      <c r="Y26" s="3" t="s">
        <v>32</v>
      </c>
    </row>
    <row r="27" spans="1:25" x14ac:dyDescent="0.25">
      <c r="B27" s="45" t="s">
        <v>33</v>
      </c>
      <c r="C27" s="46" t="s">
        <v>34</v>
      </c>
      <c r="D27" s="67"/>
      <c r="E27" s="83">
        <f>E25/E26</f>
        <v>0.25581794772321098</v>
      </c>
      <c r="F27" s="83">
        <f t="shared" ref="F27:X27" si="15">F25/F26</f>
        <v>0.15139858739162218</v>
      </c>
      <c r="G27" s="83">
        <f t="shared" si="15"/>
        <v>8.7511795848707524E-2</v>
      </c>
      <c r="H27" s="83">
        <f t="shared" si="15"/>
        <v>4.2082573339598375E-2</v>
      </c>
      <c r="I27" s="83">
        <f t="shared" si="15"/>
        <v>1.517822438602787E-2</v>
      </c>
      <c r="J27" s="83">
        <f t="shared" si="15"/>
        <v>6.9701606367840504E-3</v>
      </c>
      <c r="K27" s="83">
        <f t="shared" si="15"/>
        <v>3.6185661818292289E-3</v>
      </c>
      <c r="L27" s="83">
        <f t="shared" si="15"/>
        <v>2.0658955159412484E-3</v>
      </c>
      <c r="M27" s="83">
        <f t="shared" si="15"/>
        <v>1.2701095713594096E-3</v>
      </c>
      <c r="N27" s="83">
        <f t="shared" si="15"/>
        <v>8.2781828429723942E-4</v>
      </c>
      <c r="O27" s="83">
        <f t="shared" si="15"/>
        <v>5.6539436131298852E-4</v>
      </c>
      <c r="P27" s="83">
        <f t="shared" si="15"/>
        <v>4.011652270014775E-4</v>
      </c>
      <c r="Q27" s="83">
        <f t="shared" si="15"/>
        <v>2.9375872978184891E-4</v>
      </c>
      <c r="R27" s="83">
        <f t="shared" si="15"/>
        <v>2.2087525724587121E-4</v>
      </c>
      <c r="S27" s="83">
        <f t="shared" si="15"/>
        <v>1.6984830385910707E-4</v>
      </c>
      <c r="T27" s="83">
        <f t="shared" si="15"/>
        <v>1.3315421893317163E-4</v>
      </c>
      <c r="U27" s="83">
        <f t="shared" si="15"/>
        <v>1.0614888042125881E-4</v>
      </c>
      <c r="V27" s="83">
        <f t="shared" si="15"/>
        <v>8.5868295035059235E-5</v>
      </c>
      <c r="W27" s="83">
        <f t="shared" si="15"/>
        <v>7.0364690355206709E-5</v>
      </c>
      <c r="X27" s="83">
        <f t="shared" si="15"/>
        <v>5.8324704509382479E-5</v>
      </c>
      <c r="Y27" s="47" t="s">
        <v>35</v>
      </c>
    </row>
    <row r="28" spans="1:25" x14ac:dyDescent="0.25">
      <c r="B28" s="16" t="s">
        <v>76</v>
      </c>
      <c r="C28" s="12" t="s">
        <v>1</v>
      </c>
      <c r="D28" s="24"/>
      <c r="E28" s="24" t="s">
        <v>13</v>
      </c>
      <c r="F28" s="24" t="s">
        <v>13</v>
      </c>
      <c r="G28" s="24" t="s">
        <v>13</v>
      </c>
      <c r="H28" s="24" t="s">
        <v>13</v>
      </c>
      <c r="I28" s="24" t="s">
        <v>13</v>
      </c>
      <c r="J28" s="24" t="s">
        <v>13</v>
      </c>
      <c r="K28" s="24" t="s">
        <v>13</v>
      </c>
      <c r="L28" s="24" t="s">
        <v>13</v>
      </c>
      <c r="M28" s="24" t="s">
        <v>13</v>
      </c>
      <c r="N28" s="24" t="s">
        <v>13</v>
      </c>
      <c r="O28" s="24" t="s">
        <v>13</v>
      </c>
      <c r="P28" s="24" t="s">
        <v>13</v>
      </c>
      <c r="Q28" s="24" t="s">
        <v>13</v>
      </c>
      <c r="R28" s="24" t="s">
        <v>13</v>
      </c>
      <c r="S28" s="24" t="s">
        <v>13</v>
      </c>
      <c r="T28" s="24" t="s">
        <v>13</v>
      </c>
      <c r="U28" s="24" t="s">
        <v>13</v>
      </c>
      <c r="V28" s="24" t="s">
        <v>13</v>
      </c>
      <c r="W28" s="24" t="s">
        <v>13</v>
      </c>
      <c r="X28" s="24" t="s">
        <v>13</v>
      </c>
      <c r="Y28" s="47"/>
    </row>
    <row r="29" spans="1:25" s="64" customFormat="1" x14ac:dyDescent="0.25">
      <c r="A29" s="63"/>
      <c r="B29" s="70"/>
      <c r="C29" s="2">
        <v>0</v>
      </c>
      <c r="D29" s="1"/>
      <c r="E29" s="1">
        <f>COMBIN(3,$C29)</f>
        <v>1</v>
      </c>
      <c r="F29" s="1">
        <f t="shared" ref="F29:X32" si="16">COMBIN(3,$C29)</f>
        <v>1</v>
      </c>
      <c r="G29" s="1">
        <f t="shared" si="16"/>
        <v>1</v>
      </c>
      <c r="H29" s="1">
        <f t="shared" si="16"/>
        <v>1</v>
      </c>
      <c r="I29" s="1">
        <f t="shared" si="16"/>
        <v>1</v>
      </c>
      <c r="J29" s="1">
        <f t="shared" si="16"/>
        <v>1</v>
      </c>
      <c r="K29" s="1">
        <f t="shared" si="16"/>
        <v>1</v>
      </c>
      <c r="L29" s="1">
        <f t="shared" si="16"/>
        <v>1</v>
      </c>
      <c r="M29" s="1">
        <f t="shared" si="16"/>
        <v>1</v>
      </c>
      <c r="N29" s="1">
        <f t="shared" si="16"/>
        <v>1</v>
      </c>
      <c r="O29" s="1">
        <f t="shared" si="16"/>
        <v>1</v>
      </c>
      <c r="P29" s="1">
        <f t="shared" si="16"/>
        <v>1</v>
      </c>
      <c r="Q29" s="1">
        <f t="shared" si="16"/>
        <v>1</v>
      </c>
      <c r="R29" s="1">
        <f t="shared" si="16"/>
        <v>1</v>
      </c>
      <c r="S29" s="1">
        <f t="shared" si="16"/>
        <v>1</v>
      </c>
      <c r="T29" s="1">
        <f t="shared" si="16"/>
        <v>1</v>
      </c>
      <c r="U29" s="1">
        <f t="shared" si="16"/>
        <v>1</v>
      </c>
      <c r="V29" s="1">
        <f t="shared" si="16"/>
        <v>1</v>
      </c>
      <c r="W29" s="1">
        <f t="shared" si="16"/>
        <v>1</v>
      </c>
      <c r="X29" s="1">
        <f t="shared" si="16"/>
        <v>1</v>
      </c>
      <c r="Y29" s="47" t="s">
        <v>77</v>
      </c>
    </row>
    <row r="30" spans="1:25" s="64" customFormat="1" x14ac:dyDescent="0.25">
      <c r="A30" s="63"/>
      <c r="B30" s="70"/>
      <c r="C30" s="2">
        <v>1</v>
      </c>
      <c r="D30" s="1"/>
      <c r="E30" s="1">
        <f t="shared" ref="E30:T32" si="17">COMBIN(3,$C30)</f>
        <v>3</v>
      </c>
      <c r="F30" s="1">
        <f t="shared" si="17"/>
        <v>3</v>
      </c>
      <c r="G30" s="1">
        <f t="shared" si="17"/>
        <v>3</v>
      </c>
      <c r="H30" s="1">
        <f t="shared" si="17"/>
        <v>3</v>
      </c>
      <c r="I30" s="1">
        <f t="shared" si="17"/>
        <v>3</v>
      </c>
      <c r="J30" s="1">
        <f t="shared" si="17"/>
        <v>3</v>
      </c>
      <c r="K30" s="1">
        <f t="shared" si="17"/>
        <v>3</v>
      </c>
      <c r="L30" s="1">
        <f t="shared" si="17"/>
        <v>3</v>
      </c>
      <c r="M30" s="1">
        <f t="shared" si="17"/>
        <v>3</v>
      </c>
      <c r="N30" s="1">
        <f t="shared" si="17"/>
        <v>3</v>
      </c>
      <c r="O30" s="1">
        <f t="shared" si="17"/>
        <v>3</v>
      </c>
      <c r="P30" s="1">
        <f t="shared" si="17"/>
        <v>3</v>
      </c>
      <c r="Q30" s="1">
        <f t="shared" si="17"/>
        <v>3</v>
      </c>
      <c r="R30" s="1">
        <f t="shared" si="17"/>
        <v>3</v>
      </c>
      <c r="S30" s="1">
        <f t="shared" si="17"/>
        <v>3</v>
      </c>
      <c r="T30" s="1">
        <f t="shared" si="17"/>
        <v>3</v>
      </c>
      <c r="U30" s="1">
        <f t="shared" si="16"/>
        <v>3</v>
      </c>
      <c r="V30" s="1">
        <f t="shared" si="16"/>
        <v>3</v>
      </c>
      <c r="W30" s="1">
        <f t="shared" si="16"/>
        <v>3</v>
      </c>
      <c r="X30" s="1">
        <f t="shared" si="16"/>
        <v>3</v>
      </c>
      <c r="Y30" s="47"/>
    </row>
    <row r="31" spans="1:25" s="64" customFormat="1" x14ac:dyDescent="0.25">
      <c r="A31" s="63"/>
      <c r="B31" s="70"/>
      <c r="C31" s="2">
        <v>2</v>
      </c>
      <c r="D31" s="1"/>
      <c r="E31" s="1">
        <f t="shared" si="17"/>
        <v>3</v>
      </c>
      <c r="F31" s="1">
        <f t="shared" si="16"/>
        <v>3</v>
      </c>
      <c r="G31" s="1">
        <f t="shared" si="16"/>
        <v>3</v>
      </c>
      <c r="H31" s="1">
        <f t="shared" si="16"/>
        <v>3</v>
      </c>
      <c r="I31" s="1">
        <f t="shared" si="16"/>
        <v>3</v>
      </c>
      <c r="J31" s="1">
        <f t="shared" si="16"/>
        <v>3</v>
      </c>
      <c r="K31" s="1">
        <f t="shared" si="16"/>
        <v>3</v>
      </c>
      <c r="L31" s="1">
        <f t="shared" si="16"/>
        <v>3</v>
      </c>
      <c r="M31" s="1">
        <f t="shared" si="16"/>
        <v>3</v>
      </c>
      <c r="N31" s="1">
        <f t="shared" si="16"/>
        <v>3</v>
      </c>
      <c r="O31" s="1">
        <f t="shared" si="16"/>
        <v>3</v>
      </c>
      <c r="P31" s="1">
        <f t="shared" si="16"/>
        <v>3</v>
      </c>
      <c r="Q31" s="1">
        <f t="shared" si="16"/>
        <v>3</v>
      </c>
      <c r="R31" s="1">
        <f t="shared" si="16"/>
        <v>3</v>
      </c>
      <c r="S31" s="1">
        <f t="shared" si="16"/>
        <v>3</v>
      </c>
      <c r="T31" s="1">
        <f t="shared" si="16"/>
        <v>3</v>
      </c>
      <c r="U31" s="1">
        <f t="shared" si="16"/>
        <v>3</v>
      </c>
      <c r="V31" s="1">
        <f t="shared" si="16"/>
        <v>3</v>
      </c>
      <c r="W31" s="1">
        <f t="shared" si="16"/>
        <v>3</v>
      </c>
      <c r="X31" s="1">
        <f t="shared" si="16"/>
        <v>3</v>
      </c>
      <c r="Y31" s="47"/>
    </row>
    <row r="32" spans="1:25" s="64" customFormat="1" x14ac:dyDescent="0.25">
      <c r="A32" s="63"/>
      <c r="B32" s="70"/>
      <c r="C32" s="2">
        <v>3</v>
      </c>
      <c r="D32" s="1"/>
      <c r="E32" s="1">
        <f t="shared" si="17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47"/>
    </row>
    <row r="33" spans="1:25" ht="18" x14ac:dyDescent="0.35">
      <c r="B33" s="19" t="s">
        <v>36</v>
      </c>
      <c r="C33" s="21" t="s">
        <v>37</v>
      </c>
      <c r="D33" s="19"/>
      <c r="E33" s="86">
        <f t="shared" ref="E33:X33" si="18">SUMPRODUCT(E6:E9,E29:E32)/E12</f>
        <v>0.66666666666666663</v>
      </c>
      <c r="F33" s="86">
        <f t="shared" si="18"/>
        <v>0.41935483870967744</v>
      </c>
      <c r="G33" s="86">
        <f t="shared" si="18"/>
        <v>0.25</v>
      </c>
      <c r="H33" s="86">
        <f t="shared" si="18"/>
        <v>0.14570858283433133</v>
      </c>
      <c r="I33" s="86">
        <f t="shared" si="18"/>
        <v>8.7968952134540757E-2</v>
      </c>
      <c r="J33" s="86">
        <f t="shared" si="18"/>
        <v>5.6529252036534187E-2</v>
      </c>
      <c r="K33" s="86">
        <f t="shared" si="18"/>
        <v>3.8594221647261749E-2</v>
      </c>
      <c r="L33" s="86">
        <f t="shared" si="18"/>
        <v>2.7723913840993659E-2</v>
      </c>
      <c r="M33" s="86">
        <f t="shared" si="18"/>
        <v>2.0751262275980693E-2</v>
      </c>
      <c r="N33" s="86">
        <f t="shared" si="18"/>
        <v>1.6055731156924723E-2</v>
      </c>
      <c r="O33" s="86">
        <f t="shared" si="18"/>
        <v>1.2762026843613331E-2</v>
      </c>
      <c r="P33" s="86">
        <f t="shared" si="18"/>
        <v>1.0371492299773402E-2</v>
      </c>
      <c r="Q33" s="86">
        <f t="shared" si="18"/>
        <v>8.5860106707434779E-3</v>
      </c>
      <c r="R33" s="86">
        <f t="shared" si="18"/>
        <v>7.2196432616228965E-3</v>
      </c>
      <c r="S33" s="86">
        <f t="shared" si="18"/>
        <v>6.1520565859156558E-3</v>
      </c>
      <c r="T33" s="86">
        <f t="shared" si="18"/>
        <v>5.3028289031787435E-3</v>
      </c>
      <c r="U33" s="86">
        <f t="shared" si="18"/>
        <v>4.616679387105021E-3</v>
      </c>
      <c r="V33" s="86">
        <f t="shared" si="18"/>
        <v>4.0546580898684669E-3</v>
      </c>
      <c r="W33" s="86">
        <f t="shared" si="18"/>
        <v>3.588715886909147E-3</v>
      </c>
      <c r="X33" s="86">
        <f t="shared" si="18"/>
        <v>3.1982582001852692E-3</v>
      </c>
      <c r="Y33" s="47" t="s">
        <v>78</v>
      </c>
    </row>
    <row r="34" spans="1:25" ht="18" x14ac:dyDescent="0.35">
      <c r="B34" s="48" t="s">
        <v>38</v>
      </c>
      <c r="C34" s="49" t="s">
        <v>39</v>
      </c>
      <c r="D34" s="65"/>
      <c r="E34" s="76">
        <f t="shared" ref="E34:X34" si="19">SUMPRODUCT(E7:E10,E29:E32)/E12</f>
        <v>0.16666666666666666</v>
      </c>
      <c r="F34" s="76">
        <f t="shared" si="19"/>
        <v>0.25806451612903225</v>
      </c>
      <c r="G34" s="76">
        <f t="shared" si="19"/>
        <v>0.28676470588235292</v>
      </c>
      <c r="H34" s="76">
        <f t="shared" si="19"/>
        <v>0.27145708582834333</v>
      </c>
      <c r="I34" s="76">
        <f t="shared" si="19"/>
        <v>0.23609314359637776</v>
      </c>
      <c r="J34" s="76">
        <f t="shared" si="19"/>
        <v>0.20143174524808688</v>
      </c>
      <c r="K34" s="76">
        <f t="shared" si="19"/>
        <v>0.17281155670547649</v>
      </c>
      <c r="L34" s="76">
        <f t="shared" si="19"/>
        <v>0.1500969550862114</v>
      </c>
      <c r="M34" s="76">
        <f t="shared" si="19"/>
        <v>0.13208122954003218</v>
      </c>
      <c r="N34" s="76">
        <f t="shared" si="19"/>
        <v>0.11762670818197543</v>
      </c>
      <c r="O34" s="76">
        <f t="shared" si="19"/>
        <v>0.10585695973458001</v>
      </c>
      <c r="P34" s="76">
        <f t="shared" si="19"/>
        <v>9.6130066678105086E-2</v>
      </c>
      <c r="Q34" s="76">
        <f t="shared" si="19"/>
        <v>8.7979585060959126E-2</v>
      </c>
      <c r="R34" s="76">
        <f t="shared" si="19"/>
        <v>8.106412282505969E-2</v>
      </c>
      <c r="S34" s="76">
        <f t="shared" si="19"/>
        <v>7.513059121877913E-2</v>
      </c>
      <c r="T34" s="76">
        <f t="shared" si="19"/>
        <v>6.9988608357381646E-2</v>
      </c>
      <c r="U34" s="76">
        <f t="shared" si="19"/>
        <v>6.5492840788007836E-2</v>
      </c>
      <c r="V34" s="76">
        <f t="shared" si="19"/>
        <v>6.1530766419499942E-2</v>
      </c>
      <c r="W34" s="76">
        <f t="shared" si="19"/>
        <v>5.8014105141363563E-2</v>
      </c>
      <c r="X34" s="76">
        <f t="shared" si="19"/>
        <v>5.4872739870359372E-2</v>
      </c>
      <c r="Y34" s="47" t="s">
        <v>79</v>
      </c>
    </row>
    <row r="35" spans="1:25" ht="18" x14ac:dyDescent="0.35">
      <c r="B35" s="50" t="s">
        <v>40</v>
      </c>
      <c r="C35" s="59" t="s">
        <v>41</v>
      </c>
      <c r="D35" s="29"/>
      <c r="E35" s="87">
        <f t="shared" ref="E35:X35" si="20">SUMPRODUCT(E8:E11,E29:E32)/E12</f>
        <v>0</v>
      </c>
      <c r="F35" s="87">
        <f t="shared" si="20"/>
        <v>6.4516129032258063E-2</v>
      </c>
      <c r="G35" s="87">
        <f t="shared" si="20"/>
        <v>0.17647058823529413</v>
      </c>
      <c r="H35" s="87">
        <f t="shared" si="20"/>
        <v>0.31137724550898205</v>
      </c>
      <c r="I35" s="87">
        <f t="shared" si="20"/>
        <v>0.43984476067270373</v>
      </c>
      <c r="J35" s="87">
        <f t="shared" si="20"/>
        <v>0.54060725746729199</v>
      </c>
      <c r="K35" s="87">
        <f t="shared" si="20"/>
        <v>0.61578266494178524</v>
      </c>
      <c r="L35" s="87">
        <f t="shared" si="20"/>
        <v>0.67208217598658349</v>
      </c>
      <c r="M35" s="87">
        <f t="shared" si="20"/>
        <v>0.71508627864395491</v>
      </c>
      <c r="N35" s="87">
        <f t="shared" si="20"/>
        <v>0.74869085247912437</v>
      </c>
      <c r="O35" s="87">
        <f t="shared" si="20"/>
        <v>0.77552405368722666</v>
      </c>
      <c r="P35" s="87">
        <f t="shared" si="20"/>
        <v>0.79736837434401642</v>
      </c>
      <c r="Q35" s="87">
        <f t="shared" si="20"/>
        <v>0.81545481920733831</v>
      </c>
      <c r="R35" s="87">
        <f t="shared" si="20"/>
        <v>0.83065211108825776</v>
      </c>
      <c r="S35" s="87">
        <f t="shared" si="20"/>
        <v>0.84358676097652607</v>
      </c>
      <c r="T35" s="87">
        <f t="shared" si="20"/>
        <v>0.85471995438205794</v>
      </c>
      <c r="U35" s="87">
        <f t="shared" si="20"/>
        <v>0.86439763903687927</v>
      </c>
      <c r="V35" s="87">
        <f t="shared" si="20"/>
        <v>0.87288380907113161</v>
      </c>
      <c r="W35" s="87">
        <f t="shared" si="20"/>
        <v>0.88038307383036374</v>
      </c>
      <c r="X35" s="87">
        <f t="shared" si="20"/>
        <v>0.88705626205909593</v>
      </c>
      <c r="Y35" s="47" t="s">
        <v>80</v>
      </c>
    </row>
    <row r="36" spans="1:25" ht="18" x14ac:dyDescent="0.35">
      <c r="B36" s="25" t="s">
        <v>42</v>
      </c>
      <c r="C36" s="51"/>
      <c r="D36" s="26"/>
      <c r="E36" s="88">
        <f t="shared" ref="E36:X36" si="21">E33+2*E34+E35</f>
        <v>1</v>
      </c>
      <c r="F36" s="78">
        <f t="shared" si="21"/>
        <v>1</v>
      </c>
      <c r="G36" s="88">
        <f t="shared" si="21"/>
        <v>1</v>
      </c>
      <c r="H36" s="78">
        <f t="shared" si="21"/>
        <v>1</v>
      </c>
      <c r="I36" s="88">
        <f t="shared" si="21"/>
        <v>1</v>
      </c>
      <c r="J36" s="78">
        <f t="shared" si="21"/>
        <v>1</v>
      </c>
      <c r="K36" s="88">
        <f t="shared" si="21"/>
        <v>1</v>
      </c>
      <c r="L36" s="78">
        <f t="shared" si="21"/>
        <v>1</v>
      </c>
      <c r="M36" s="88">
        <f t="shared" si="21"/>
        <v>1</v>
      </c>
      <c r="N36" s="78">
        <f t="shared" si="21"/>
        <v>1</v>
      </c>
      <c r="O36" s="88">
        <f t="shared" si="21"/>
        <v>1</v>
      </c>
      <c r="P36" s="78">
        <f t="shared" si="21"/>
        <v>1</v>
      </c>
      <c r="Q36" s="88">
        <f t="shared" si="21"/>
        <v>1</v>
      </c>
      <c r="R36" s="78">
        <f t="shared" si="21"/>
        <v>1</v>
      </c>
      <c r="S36" s="88">
        <f t="shared" si="21"/>
        <v>1</v>
      </c>
      <c r="T36" s="78">
        <f t="shared" si="21"/>
        <v>1</v>
      </c>
      <c r="U36" s="88">
        <f t="shared" si="21"/>
        <v>1</v>
      </c>
      <c r="V36" s="78">
        <f t="shared" si="21"/>
        <v>1</v>
      </c>
      <c r="W36" s="88">
        <f t="shared" si="21"/>
        <v>1</v>
      </c>
      <c r="X36" s="78">
        <f t="shared" si="21"/>
        <v>1</v>
      </c>
      <c r="Y36" s="52" t="s">
        <v>121</v>
      </c>
    </row>
    <row r="37" spans="1:25" ht="18" x14ac:dyDescent="0.35">
      <c r="B37" s="30" t="s">
        <v>43</v>
      </c>
      <c r="C37" s="31" t="s">
        <v>44</v>
      </c>
      <c r="D37" s="32"/>
      <c r="E37" s="89">
        <f>E33*LOG(E33/POWER(E22,2),2)+2*E34*LOG(E34/(E21*E22),2)</f>
        <v>4.841567590888543E-2</v>
      </c>
      <c r="F37" s="89">
        <f t="shared" ref="F37:X37" si="22">F33*LOG(F33/POWER(F22,2),2)+2*F34*LOG(F34/(F21*F22),2)+F35*LOG(F35/POWER(F21,2),2)</f>
        <v>2.4835751721682175E-2</v>
      </c>
      <c r="G37" s="89">
        <f t="shared" si="22"/>
        <v>1.7040442232711964E-2</v>
      </c>
      <c r="H37" s="89">
        <f t="shared" si="22"/>
        <v>9.8567575966161253E-3</v>
      </c>
      <c r="I37" s="89">
        <f t="shared" si="22"/>
        <v>4.4447779795947807E-3</v>
      </c>
      <c r="J37" s="89">
        <f t="shared" si="22"/>
        <v>2.0214895365373575E-3</v>
      </c>
      <c r="K37" s="89">
        <f t="shared" si="22"/>
        <v>9.9078922001394516E-4</v>
      </c>
      <c r="L37" s="89">
        <f t="shared" si="22"/>
        <v>5.2623425166288713E-4</v>
      </c>
      <c r="M37" s="89">
        <f t="shared" si="22"/>
        <v>3.0011972919925974E-4</v>
      </c>
      <c r="N37" s="89">
        <f t="shared" si="22"/>
        <v>1.8176020712247802E-4</v>
      </c>
      <c r="O37" s="89">
        <f t="shared" si="22"/>
        <v>1.1574093107831365E-4</v>
      </c>
      <c r="P37" s="89">
        <f t="shared" si="22"/>
        <v>7.6862135446597321E-5</v>
      </c>
      <c r="Q37" s="89">
        <f t="shared" si="22"/>
        <v>5.2883374489639916E-5</v>
      </c>
      <c r="R37" s="89">
        <f t="shared" si="22"/>
        <v>3.7498529505329624E-5</v>
      </c>
      <c r="S37" s="89">
        <f t="shared" si="22"/>
        <v>2.7286523510591386E-5</v>
      </c>
      <c r="T37" s="89">
        <f t="shared" si="22"/>
        <v>2.0305673814070379E-5</v>
      </c>
      <c r="U37" s="89">
        <f t="shared" si="22"/>
        <v>1.5409488127205947E-5</v>
      </c>
      <c r="V37" s="89">
        <f t="shared" si="22"/>
        <v>1.1897046726448961E-5</v>
      </c>
      <c r="W37" s="89">
        <f t="shared" si="22"/>
        <v>9.3264604298784535E-6</v>
      </c>
      <c r="X37" s="89">
        <f t="shared" si="22"/>
        <v>7.411432225721984E-6</v>
      </c>
    </row>
    <row r="38" spans="1:25" ht="18.75" x14ac:dyDescent="0.35">
      <c r="B38" s="33" t="s">
        <v>45</v>
      </c>
      <c r="C38" s="34" t="s">
        <v>46</v>
      </c>
      <c r="D38" s="35"/>
      <c r="E38" s="90">
        <f>-LOG(E33/POWER(E22,2),2)/LOG(E33,2)</f>
        <v>-0.10067942642641731</v>
      </c>
      <c r="F38" s="90">
        <f t="shared" ref="F38:X38" si="23">-LOG(F33/POWER(F22,2),2)/LOG(F33,2)</f>
        <v>-0.10368744446375672</v>
      </c>
      <c r="G38" s="90">
        <f t="shared" si="23"/>
        <v>-0.10236171762967769</v>
      </c>
      <c r="H38" s="90">
        <f t="shared" si="23"/>
        <v>-9.2206354474702254E-2</v>
      </c>
      <c r="I38" s="90">
        <f t="shared" si="23"/>
        <v>-7.287032067678012E-2</v>
      </c>
      <c r="J38" s="90">
        <f t="shared" si="23"/>
        <v>-5.6771127777023533E-2</v>
      </c>
      <c r="K38" s="90">
        <f t="shared" si="23"/>
        <v>-4.5074230831700812E-2</v>
      </c>
      <c r="L38" s="90">
        <f t="shared" si="23"/>
        <v>-3.667667356934709E-2</v>
      </c>
      <c r="M38" s="90">
        <f t="shared" si="23"/>
        <v>-3.0533706393478025E-2</v>
      </c>
      <c r="N38" s="90">
        <f t="shared" si="23"/>
        <v>-2.5924774714543034E-2</v>
      </c>
      <c r="O38" s="90">
        <f t="shared" si="23"/>
        <v>-2.2379602288955535E-2</v>
      </c>
      <c r="P38" s="90">
        <f t="shared" si="23"/>
        <v>-1.9590509505628108E-2</v>
      </c>
      <c r="Q38" s="90">
        <f t="shared" si="23"/>
        <v>-1.735227735216089E-2</v>
      </c>
      <c r="R38" s="90">
        <f t="shared" si="23"/>
        <v>-1.5524729620619718E-2</v>
      </c>
      <c r="S38" s="90">
        <f t="shared" si="23"/>
        <v>-1.4009791117846969E-2</v>
      </c>
      <c r="T38" s="90">
        <f t="shared" si="23"/>
        <v>-1.2737269802418792E-2</v>
      </c>
      <c r="U38" s="90">
        <f t="shared" si="23"/>
        <v>-1.1655872215300234E-2</v>
      </c>
      <c r="V38" s="90">
        <f t="shared" si="23"/>
        <v>-1.0727399173577392E-2</v>
      </c>
      <c r="W38" s="90">
        <f t="shared" si="23"/>
        <v>-9.9229118368364677E-3</v>
      </c>
      <c r="X38" s="90">
        <f t="shared" si="23"/>
        <v>-9.2201448047171813E-3</v>
      </c>
    </row>
    <row r="39" spans="1:25" ht="18.75" x14ac:dyDescent="0.35">
      <c r="B39" s="39" t="s">
        <v>47</v>
      </c>
      <c r="C39" s="40" t="s">
        <v>49</v>
      </c>
      <c r="D39" s="41"/>
      <c r="E39" s="91">
        <f>-LOG(E34/(E21*E22),2)/LOG(E34,2)</f>
        <v>0.10175559829607281</v>
      </c>
      <c r="F39" s="91">
        <f t="shared" ref="F39:X39" si="24">-LOG(F34/(F21*F22),2)/LOG(F34,2)</f>
        <v>0.12278745561301832</v>
      </c>
      <c r="G39" s="91">
        <f t="shared" si="24"/>
        <v>0.1141807191036559</v>
      </c>
      <c r="H39" s="91">
        <f t="shared" si="24"/>
        <v>8.4491606197362415E-2</v>
      </c>
      <c r="I39" s="91">
        <f t="shared" si="24"/>
        <v>5.1918128216697709E-2</v>
      </c>
      <c r="J39" s="91">
        <f t="shared" si="24"/>
        <v>3.1826445887158966E-2</v>
      </c>
      <c r="K39" s="91">
        <f t="shared" si="24"/>
        <v>2.0464036212994884E-2</v>
      </c>
      <c r="L39" s="91">
        <f t="shared" si="24"/>
        <v>1.3868765064742552E-2</v>
      </c>
      <c r="M39" s="91">
        <f t="shared" si="24"/>
        <v>9.8459088733064727E-3</v>
      </c>
      <c r="N39" s="91">
        <f t="shared" si="24"/>
        <v>7.2668176827268985E-3</v>
      </c>
      <c r="O39" s="91">
        <f t="shared" si="24"/>
        <v>5.5384231833773825E-3</v>
      </c>
      <c r="P39" s="91">
        <f t="shared" si="24"/>
        <v>4.3351712926719063E-3</v>
      </c>
      <c r="Q39" s="91">
        <f t="shared" si="24"/>
        <v>3.4698724266072267E-3</v>
      </c>
      <c r="R39" s="91">
        <f t="shared" si="24"/>
        <v>2.8301224265127726E-3</v>
      </c>
      <c r="S39" s="91">
        <f t="shared" si="24"/>
        <v>2.3457429709253072E-3</v>
      </c>
      <c r="T39" s="91">
        <f t="shared" si="24"/>
        <v>1.9713812185828397E-3</v>
      </c>
      <c r="U39" s="91">
        <f t="shared" si="24"/>
        <v>1.6768220676415225E-3</v>
      </c>
      <c r="V39" s="91">
        <f t="shared" si="24"/>
        <v>1.441386976585413E-3</v>
      </c>
      <c r="W39" s="91">
        <f t="shared" si="24"/>
        <v>1.2505827550727809E-3</v>
      </c>
      <c r="X39" s="91">
        <f t="shared" si="24"/>
        <v>1.0940336899999078E-3</v>
      </c>
    </row>
    <row r="40" spans="1:25" s="23" customFormat="1" ht="18.75" x14ac:dyDescent="0.35">
      <c r="A40" s="22"/>
      <c r="B40" s="42" t="s">
        <v>48</v>
      </c>
      <c r="C40" s="53" t="s">
        <v>50</v>
      </c>
      <c r="D40" s="44"/>
      <c r="E40" s="85"/>
      <c r="F40" s="82">
        <f>-LOG(F35/POWER(F21,2),2)/LOG(F35,2)</f>
        <v>-0.17441214984098088</v>
      </c>
      <c r="G40" s="82">
        <f t="shared" ref="G40:X40" si="25">-LOG(G35/POWER(G21,2),2)/LOG(G35,2)</f>
        <v>-0.11274104560907942</v>
      </c>
      <c r="H40" s="82">
        <f t="shared" si="25"/>
        <v>-7.4605090380602854E-2</v>
      </c>
      <c r="I40" s="82">
        <f t="shared" si="25"/>
        <v>-4.6297033635975329E-2</v>
      </c>
      <c r="J40" s="82">
        <f t="shared" si="25"/>
        <v>-2.9842955727145543E-2</v>
      </c>
      <c r="K40" s="82">
        <f t="shared" si="25"/>
        <v>-2.0324217793291525E-2</v>
      </c>
      <c r="L40" s="82">
        <f t="shared" si="25"/>
        <v>-1.4547195659453258E-2</v>
      </c>
      <c r="M40" s="82">
        <f t="shared" si="25"/>
        <v>-1.0849490884369928E-2</v>
      </c>
      <c r="N40" s="82">
        <f t="shared" si="25"/>
        <v>-8.3669839432614253E-3</v>
      </c>
      <c r="O40" s="82">
        <f t="shared" si="25"/>
        <v>-6.6311388749998052E-3</v>
      </c>
      <c r="P40" s="82">
        <f t="shared" si="25"/>
        <v>-5.3750903318812741E-3</v>
      </c>
      <c r="Q40" s="82">
        <f t="shared" si="25"/>
        <v>-4.439574137343338E-3</v>
      </c>
      <c r="R40" s="82">
        <f t="shared" si="25"/>
        <v>-3.7254838778884754E-3</v>
      </c>
      <c r="S40" s="82">
        <f t="shared" si="25"/>
        <v>-3.1688386325776333E-3</v>
      </c>
      <c r="T40" s="82">
        <f t="shared" si="25"/>
        <v>-2.7269828182827334E-3</v>
      </c>
      <c r="U40" s="82">
        <f t="shared" si="25"/>
        <v>-2.3706645061601275E-3</v>
      </c>
      <c r="V40" s="82">
        <f t="shared" si="25"/>
        <v>-2.0793192510435961E-3</v>
      </c>
      <c r="W40" s="82">
        <f t="shared" si="25"/>
        <v>-1.8381690286194798E-3</v>
      </c>
      <c r="X40" s="82">
        <f t="shared" si="25"/>
        <v>-1.6363847096621657E-3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1"/>
  <sheetViews>
    <sheetView workbookViewId="0">
      <selection activeCell="A2" sqref="A2"/>
    </sheetView>
  </sheetViews>
  <sheetFormatPr defaultColWidth="9.140625" defaultRowHeight="15" x14ac:dyDescent="0.25"/>
  <cols>
    <col min="1" max="1" width="26.140625" customWidth="1"/>
    <col min="2" max="2" width="32.140625" customWidth="1"/>
    <col min="4" max="23" width="11.7109375" customWidth="1"/>
  </cols>
  <sheetData>
    <row r="1" spans="1:24" x14ac:dyDescent="0.25">
      <c r="A1" s="106" t="s">
        <v>146</v>
      </c>
    </row>
    <row r="3" spans="1:24" s="10" customFormat="1" x14ac:dyDescent="0.25">
      <c r="A3" s="7" t="s">
        <v>9</v>
      </c>
      <c r="B3" s="8" t="s">
        <v>4</v>
      </c>
      <c r="C3" s="54" t="s">
        <v>5</v>
      </c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8"/>
      <c r="V3" s="7"/>
      <c r="W3" s="8"/>
      <c r="X3" s="9" t="s">
        <v>8</v>
      </c>
    </row>
    <row r="4" spans="1:24" s="15" customFormat="1" x14ac:dyDescent="0.25">
      <c r="A4" s="11"/>
      <c r="B4" s="13" t="s">
        <v>6</v>
      </c>
      <c r="C4" s="12" t="s">
        <v>7</v>
      </c>
      <c r="D4" s="11">
        <v>1</v>
      </c>
      <c r="E4" s="13">
        <v>2</v>
      </c>
      <c r="F4" s="11">
        <v>3</v>
      </c>
      <c r="G4" s="13">
        <v>4</v>
      </c>
      <c r="H4" s="11">
        <v>5</v>
      </c>
      <c r="I4" s="13">
        <v>6</v>
      </c>
      <c r="J4" s="11">
        <v>7</v>
      </c>
      <c r="K4" s="13">
        <v>8</v>
      </c>
      <c r="L4" s="11">
        <v>9</v>
      </c>
      <c r="M4" s="13">
        <v>10</v>
      </c>
      <c r="N4" s="11">
        <v>11</v>
      </c>
      <c r="O4" s="13">
        <v>12</v>
      </c>
      <c r="P4" s="11">
        <v>13</v>
      </c>
      <c r="Q4" s="13">
        <v>14</v>
      </c>
      <c r="R4" s="11">
        <v>15</v>
      </c>
      <c r="S4" s="13">
        <v>16</v>
      </c>
      <c r="T4" s="11">
        <v>17</v>
      </c>
      <c r="U4" s="13">
        <v>18</v>
      </c>
      <c r="V4" s="11">
        <v>19</v>
      </c>
      <c r="W4" s="13">
        <v>20</v>
      </c>
      <c r="X4" s="14"/>
    </row>
    <row r="5" spans="1:24" s="6" customFormat="1" x14ac:dyDescent="0.25">
      <c r="A5" s="5" t="s">
        <v>10</v>
      </c>
      <c r="B5" s="16" t="s">
        <v>123</v>
      </c>
      <c r="C5" s="12" t="s">
        <v>51</v>
      </c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  <c r="I5" s="17" t="s">
        <v>12</v>
      </c>
      <c r="J5" s="17" t="s">
        <v>12</v>
      </c>
      <c r="K5" s="17" t="s">
        <v>12</v>
      </c>
      <c r="L5" s="17" t="s">
        <v>12</v>
      </c>
      <c r="M5" s="17" t="s">
        <v>12</v>
      </c>
      <c r="N5" s="17" t="s">
        <v>12</v>
      </c>
      <c r="O5" s="17" t="s">
        <v>12</v>
      </c>
      <c r="P5" s="17" t="s">
        <v>12</v>
      </c>
      <c r="Q5" s="17" t="s">
        <v>12</v>
      </c>
      <c r="R5" s="17" t="s">
        <v>12</v>
      </c>
      <c r="S5" s="17" t="s">
        <v>12</v>
      </c>
      <c r="T5" s="17" t="s">
        <v>12</v>
      </c>
      <c r="U5" s="17" t="s">
        <v>12</v>
      </c>
      <c r="V5" s="17" t="s">
        <v>12</v>
      </c>
      <c r="W5" s="17" t="s">
        <v>12</v>
      </c>
    </row>
    <row r="6" spans="1:24" x14ac:dyDescent="0.25">
      <c r="A6" s="1"/>
      <c r="B6" s="2"/>
      <c r="C6" s="2">
        <v>0</v>
      </c>
      <c r="D6" s="1">
        <f>IF(D$4-$C6&lt;0,0,COMBIN(10,$C6)*PERMUT(D$4,$C6))</f>
        <v>1</v>
      </c>
      <c r="E6" s="1">
        <f t="shared" ref="E6:W16" si="0">IF(E$4-$C6&lt;0,0,COMBIN(10,$C6)*PERMUT(E$4,$C6))</f>
        <v>1</v>
      </c>
      <c r="F6" s="1">
        <f t="shared" si="0"/>
        <v>1</v>
      </c>
      <c r="G6" s="1">
        <f t="shared" si="0"/>
        <v>1</v>
      </c>
      <c r="H6" s="1">
        <f t="shared" si="0"/>
        <v>1</v>
      </c>
      <c r="I6" s="1">
        <f t="shared" si="0"/>
        <v>1</v>
      </c>
      <c r="J6" s="1">
        <f t="shared" si="0"/>
        <v>1</v>
      </c>
      <c r="K6" s="1">
        <f t="shared" si="0"/>
        <v>1</v>
      </c>
      <c r="L6" s="1">
        <f t="shared" si="0"/>
        <v>1</v>
      </c>
      <c r="M6" s="1">
        <f t="shared" si="0"/>
        <v>1</v>
      </c>
      <c r="N6" s="1">
        <f t="shared" si="0"/>
        <v>1</v>
      </c>
      <c r="O6" s="1">
        <f t="shared" si="0"/>
        <v>1</v>
      </c>
      <c r="P6" s="1">
        <f t="shared" si="0"/>
        <v>1</v>
      </c>
      <c r="Q6" s="1">
        <f t="shared" si="0"/>
        <v>1</v>
      </c>
      <c r="R6" s="1">
        <f t="shared" si="0"/>
        <v>1</v>
      </c>
      <c r="S6" s="1">
        <f t="shared" si="0"/>
        <v>1</v>
      </c>
      <c r="T6" s="1">
        <f t="shared" si="0"/>
        <v>1</v>
      </c>
      <c r="U6" s="1">
        <f t="shared" si="0"/>
        <v>1</v>
      </c>
      <c r="V6" s="1">
        <f t="shared" si="0"/>
        <v>1</v>
      </c>
      <c r="W6" s="1">
        <f t="shared" si="0"/>
        <v>1</v>
      </c>
      <c r="X6" s="4" t="s">
        <v>124</v>
      </c>
    </row>
    <row r="7" spans="1:24" x14ac:dyDescent="0.25">
      <c r="A7" s="1"/>
      <c r="B7" s="2"/>
      <c r="C7" s="2">
        <v>1</v>
      </c>
      <c r="D7" s="1">
        <f t="shared" ref="D7:S16" si="1">IF(D$4-$C7&lt;0,0,COMBIN(10,$C7)*PERMUT(D$4,$C7))</f>
        <v>10</v>
      </c>
      <c r="E7" s="1">
        <f t="shared" si="1"/>
        <v>20</v>
      </c>
      <c r="F7" s="1">
        <f t="shared" si="1"/>
        <v>30</v>
      </c>
      <c r="G7" s="1">
        <f t="shared" si="1"/>
        <v>40</v>
      </c>
      <c r="H7" s="1">
        <f t="shared" si="1"/>
        <v>50</v>
      </c>
      <c r="I7" s="1">
        <f t="shared" si="1"/>
        <v>60</v>
      </c>
      <c r="J7" s="1">
        <f t="shared" si="1"/>
        <v>70</v>
      </c>
      <c r="K7" s="1">
        <f t="shared" si="1"/>
        <v>80</v>
      </c>
      <c r="L7" s="1">
        <f t="shared" si="1"/>
        <v>90</v>
      </c>
      <c r="M7" s="1">
        <f t="shared" si="1"/>
        <v>100</v>
      </c>
      <c r="N7" s="1">
        <f t="shared" si="1"/>
        <v>110</v>
      </c>
      <c r="O7" s="1">
        <f t="shared" si="1"/>
        <v>120</v>
      </c>
      <c r="P7" s="1">
        <f t="shared" si="1"/>
        <v>130</v>
      </c>
      <c r="Q7" s="1">
        <f t="shared" si="1"/>
        <v>140</v>
      </c>
      <c r="R7" s="1">
        <f t="shared" si="1"/>
        <v>150</v>
      </c>
      <c r="S7" s="1">
        <f t="shared" si="1"/>
        <v>160</v>
      </c>
      <c r="T7" s="1">
        <f t="shared" si="0"/>
        <v>170</v>
      </c>
      <c r="U7" s="1">
        <f t="shared" si="0"/>
        <v>180</v>
      </c>
      <c r="V7" s="1">
        <f t="shared" si="0"/>
        <v>190</v>
      </c>
      <c r="W7" s="1">
        <f t="shared" si="0"/>
        <v>200</v>
      </c>
      <c r="X7" s="3" t="s">
        <v>125</v>
      </c>
    </row>
    <row r="8" spans="1:24" x14ac:dyDescent="0.25">
      <c r="A8" s="1"/>
      <c r="B8" s="2"/>
      <c r="C8" s="2">
        <v>2</v>
      </c>
      <c r="D8" s="1">
        <f t="shared" si="1"/>
        <v>0</v>
      </c>
      <c r="E8" s="1">
        <f t="shared" si="0"/>
        <v>90</v>
      </c>
      <c r="F8" s="1">
        <f t="shared" si="0"/>
        <v>270</v>
      </c>
      <c r="G8" s="1">
        <f t="shared" si="0"/>
        <v>540</v>
      </c>
      <c r="H8" s="1">
        <f t="shared" si="0"/>
        <v>900</v>
      </c>
      <c r="I8" s="1">
        <f t="shared" si="0"/>
        <v>1350</v>
      </c>
      <c r="J8" s="1">
        <f t="shared" si="0"/>
        <v>1890</v>
      </c>
      <c r="K8" s="1">
        <f t="shared" si="0"/>
        <v>2520</v>
      </c>
      <c r="L8" s="1">
        <f t="shared" si="0"/>
        <v>3240</v>
      </c>
      <c r="M8" s="1">
        <f t="shared" si="0"/>
        <v>4050</v>
      </c>
      <c r="N8" s="1">
        <f t="shared" si="0"/>
        <v>4950</v>
      </c>
      <c r="O8" s="1">
        <f t="shared" si="0"/>
        <v>5940</v>
      </c>
      <c r="P8" s="1">
        <f t="shared" si="0"/>
        <v>7020</v>
      </c>
      <c r="Q8" s="1">
        <f t="shared" si="0"/>
        <v>8190</v>
      </c>
      <c r="R8" s="1">
        <f t="shared" si="0"/>
        <v>9450</v>
      </c>
      <c r="S8" s="1">
        <f t="shared" si="0"/>
        <v>10800</v>
      </c>
      <c r="T8" s="1">
        <f t="shared" si="0"/>
        <v>12240</v>
      </c>
      <c r="U8" s="1">
        <f t="shared" si="0"/>
        <v>13770</v>
      </c>
      <c r="V8" s="1">
        <f t="shared" si="0"/>
        <v>15390</v>
      </c>
      <c r="W8" s="1">
        <f t="shared" si="0"/>
        <v>17100</v>
      </c>
      <c r="X8" s="3"/>
    </row>
    <row r="9" spans="1:24" x14ac:dyDescent="0.25">
      <c r="A9" s="1"/>
      <c r="B9" s="2"/>
      <c r="C9" s="2">
        <v>3</v>
      </c>
      <c r="D9" s="1">
        <f t="shared" si="1"/>
        <v>0</v>
      </c>
      <c r="E9" s="1">
        <f t="shared" si="0"/>
        <v>0</v>
      </c>
      <c r="F9" s="1">
        <f t="shared" si="0"/>
        <v>720</v>
      </c>
      <c r="G9" s="1">
        <f t="shared" si="0"/>
        <v>2880</v>
      </c>
      <c r="H9" s="1">
        <f t="shared" si="0"/>
        <v>7200</v>
      </c>
      <c r="I9" s="1">
        <f t="shared" si="0"/>
        <v>14400</v>
      </c>
      <c r="J9" s="1">
        <f t="shared" si="0"/>
        <v>25200</v>
      </c>
      <c r="K9" s="1">
        <f t="shared" si="0"/>
        <v>40320</v>
      </c>
      <c r="L9" s="1">
        <f t="shared" si="0"/>
        <v>60480</v>
      </c>
      <c r="M9" s="1">
        <f t="shared" si="0"/>
        <v>86400</v>
      </c>
      <c r="N9" s="1">
        <f t="shared" si="0"/>
        <v>118800</v>
      </c>
      <c r="O9" s="1">
        <f t="shared" si="0"/>
        <v>158400</v>
      </c>
      <c r="P9" s="1">
        <f t="shared" si="0"/>
        <v>205920</v>
      </c>
      <c r="Q9" s="1">
        <f t="shared" si="0"/>
        <v>262080</v>
      </c>
      <c r="R9" s="1">
        <f t="shared" si="0"/>
        <v>327600</v>
      </c>
      <c r="S9" s="1">
        <f t="shared" si="0"/>
        <v>403200</v>
      </c>
      <c r="T9" s="1">
        <f t="shared" si="0"/>
        <v>489600</v>
      </c>
      <c r="U9" s="1">
        <f t="shared" si="0"/>
        <v>587520</v>
      </c>
      <c r="V9" s="1">
        <f t="shared" si="0"/>
        <v>697680</v>
      </c>
      <c r="W9" s="1">
        <f t="shared" si="0"/>
        <v>820800</v>
      </c>
      <c r="X9" s="3"/>
    </row>
    <row r="10" spans="1:24" x14ac:dyDescent="0.25">
      <c r="A10" s="1"/>
      <c r="B10" s="2"/>
      <c r="C10" s="2">
        <v>4</v>
      </c>
      <c r="D10" s="1">
        <f t="shared" si="1"/>
        <v>0</v>
      </c>
      <c r="E10" s="1">
        <f t="shared" si="0"/>
        <v>0</v>
      </c>
      <c r="F10" s="1">
        <f t="shared" si="0"/>
        <v>0</v>
      </c>
      <c r="G10" s="1">
        <f t="shared" si="0"/>
        <v>5039.9999999999991</v>
      </c>
      <c r="H10" s="1">
        <f t="shared" si="0"/>
        <v>25199.999999999996</v>
      </c>
      <c r="I10" s="1">
        <f t="shared" si="0"/>
        <v>75599.999999999985</v>
      </c>
      <c r="J10" s="1">
        <f t="shared" si="0"/>
        <v>176399.99999999997</v>
      </c>
      <c r="K10" s="1">
        <f t="shared" si="0"/>
        <v>352799.99999999994</v>
      </c>
      <c r="L10" s="1">
        <f t="shared" si="0"/>
        <v>635039.99999999988</v>
      </c>
      <c r="M10" s="1">
        <f t="shared" si="0"/>
        <v>1058399.9999999998</v>
      </c>
      <c r="N10" s="1">
        <f t="shared" si="0"/>
        <v>1663199.9999999998</v>
      </c>
      <c r="O10" s="1">
        <f t="shared" si="0"/>
        <v>2494799.9999999995</v>
      </c>
      <c r="P10" s="1">
        <f t="shared" si="0"/>
        <v>3603599.9999999995</v>
      </c>
      <c r="Q10" s="1">
        <f t="shared" si="0"/>
        <v>5045039.9999999991</v>
      </c>
      <c r="R10" s="1">
        <f t="shared" si="0"/>
        <v>6879599.9999999991</v>
      </c>
      <c r="S10" s="1">
        <f t="shared" si="0"/>
        <v>9172799.9999999981</v>
      </c>
      <c r="T10" s="1">
        <f t="shared" si="0"/>
        <v>11995199.999999998</v>
      </c>
      <c r="U10" s="1">
        <f t="shared" si="0"/>
        <v>15422399.999999998</v>
      </c>
      <c r="V10" s="1">
        <f t="shared" si="0"/>
        <v>19535039.999999996</v>
      </c>
      <c r="W10" s="1">
        <f t="shared" si="0"/>
        <v>24418799.999999996</v>
      </c>
      <c r="X10" s="3"/>
    </row>
    <row r="11" spans="1:24" x14ac:dyDescent="0.25">
      <c r="A11" s="1"/>
      <c r="B11" s="2"/>
      <c r="C11" s="2">
        <v>5</v>
      </c>
      <c r="D11" s="1">
        <f t="shared" si="1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30240</v>
      </c>
      <c r="I11" s="1">
        <f t="shared" si="0"/>
        <v>181440</v>
      </c>
      <c r="J11" s="1">
        <f t="shared" si="0"/>
        <v>635040</v>
      </c>
      <c r="K11" s="1">
        <f t="shared" si="0"/>
        <v>1693440</v>
      </c>
      <c r="L11" s="1">
        <f t="shared" si="0"/>
        <v>3810240</v>
      </c>
      <c r="M11" s="1">
        <f t="shared" si="0"/>
        <v>7620480</v>
      </c>
      <c r="N11" s="1">
        <f t="shared" si="0"/>
        <v>13970880</v>
      </c>
      <c r="O11" s="1">
        <f t="shared" si="0"/>
        <v>23950080</v>
      </c>
      <c r="P11" s="1">
        <f t="shared" si="0"/>
        <v>38918880</v>
      </c>
      <c r="Q11" s="1">
        <f t="shared" si="0"/>
        <v>60540480</v>
      </c>
      <c r="R11" s="1">
        <f t="shared" si="0"/>
        <v>90810720</v>
      </c>
      <c r="S11" s="1">
        <f t="shared" si="0"/>
        <v>132088320</v>
      </c>
      <c r="T11" s="1">
        <f t="shared" si="0"/>
        <v>187125120</v>
      </c>
      <c r="U11" s="1">
        <f t="shared" si="0"/>
        <v>259096320</v>
      </c>
      <c r="V11" s="1">
        <f t="shared" si="0"/>
        <v>351630720</v>
      </c>
      <c r="W11" s="1">
        <f t="shared" si="0"/>
        <v>468840960</v>
      </c>
      <c r="X11" s="3"/>
    </row>
    <row r="12" spans="1:24" x14ac:dyDescent="0.25">
      <c r="A12" s="1"/>
      <c r="B12" s="2"/>
      <c r="C12" s="2">
        <v>6</v>
      </c>
      <c r="D12" s="1">
        <f t="shared" si="1"/>
        <v>0</v>
      </c>
      <c r="E12" s="1">
        <f t="shared" si="0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151199.99999999997</v>
      </c>
      <c r="J12" s="1">
        <f t="shared" si="0"/>
        <v>1058399.9999999998</v>
      </c>
      <c r="K12" s="1">
        <f t="shared" si="0"/>
        <v>4233599.9999999991</v>
      </c>
      <c r="L12" s="1">
        <f t="shared" si="0"/>
        <v>12700799.999999998</v>
      </c>
      <c r="M12" s="1">
        <f t="shared" si="0"/>
        <v>31751999.999999996</v>
      </c>
      <c r="N12" s="1">
        <f t="shared" si="0"/>
        <v>69854399.999999985</v>
      </c>
      <c r="O12" s="1">
        <f t="shared" si="0"/>
        <v>139708799.99999997</v>
      </c>
      <c r="P12" s="1">
        <f t="shared" si="0"/>
        <v>259459199.99999997</v>
      </c>
      <c r="Q12" s="1">
        <f t="shared" si="0"/>
        <v>454053599.99999994</v>
      </c>
      <c r="R12" s="1">
        <f t="shared" si="0"/>
        <v>756755999.99999988</v>
      </c>
      <c r="S12" s="1">
        <f t="shared" si="0"/>
        <v>1210809599.9999998</v>
      </c>
      <c r="T12" s="1">
        <f t="shared" si="0"/>
        <v>1871251199.9999998</v>
      </c>
      <c r="U12" s="1">
        <f t="shared" si="0"/>
        <v>2806876799.9999995</v>
      </c>
      <c r="V12" s="1">
        <f t="shared" si="0"/>
        <v>4102358399.9999995</v>
      </c>
      <c r="W12" s="1">
        <f t="shared" si="0"/>
        <v>5860511999.999999</v>
      </c>
      <c r="X12" s="3"/>
    </row>
    <row r="13" spans="1:24" x14ac:dyDescent="0.25">
      <c r="A13" s="1"/>
      <c r="B13" s="2"/>
      <c r="C13" s="2">
        <v>7</v>
      </c>
      <c r="D13" s="1">
        <f t="shared" si="1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604800</v>
      </c>
      <c r="K13" s="1">
        <f t="shared" si="0"/>
        <v>4838400</v>
      </c>
      <c r="L13" s="1">
        <f t="shared" si="0"/>
        <v>21772800</v>
      </c>
      <c r="M13" s="1">
        <f t="shared" si="0"/>
        <v>72576000</v>
      </c>
      <c r="N13" s="1">
        <f t="shared" si="0"/>
        <v>199584000</v>
      </c>
      <c r="O13" s="1">
        <f t="shared" si="0"/>
        <v>479001600</v>
      </c>
      <c r="P13" s="1">
        <f t="shared" si="0"/>
        <v>1037836800</v>
      </c>
      <c r="Q13" s="1">
        <f t="shared" si="0"/>
        <v>2075673600</v>
      </c>
      <c r="R13" s="1">
        <f t="shared" si="0"/>
        <v>3891888000</v>
      </c>
      <c r="S13" s="1">
        <f t="shared" si="0"/>
        <v>6918912000</v>
      </c>
      <c r="T13" s="1">
        <f t="shared" si="0"/>
        <v>11762150400</v>
      </c>
      <c r="U13" s="1">
        <f t="shared" si="0"/>
        <v>19247155200</v>
      </c>
      <c r="V13" s="1">
        <f t="shared" si="0"/>
        <v>30474662400</v>
      </c>
      <c r="W13" s="1">
        <f t="shared" si="0"/>
        <v>46884096000</v>
      </c>
      <c r="X13" s="3"/>
    </row>
    <row r="14" spans="1:24" x14ac:dyDescent="0.25">
      <c r="A14" s="1"/>
      <c r="B14" s="2"/>
      <c r="C14" s="2">
        <v>8</v>
      </c>
      <c r="D14" s="1">
        <f t="shared" si="1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1814400</v>
      </c>
      <c r="L14" s="1">
        <f t="shared" si="0"/>
        <v>16329600</v>
      </c>
      <c r="M14" s="1">
        <f t="shared" si="0"/>
        <v>81648000</v>
      </c>
      <c r="N14" s="1">
        <f t="shared" si="0"/>
        <v>299376000</v>
      </c>
      <c r="O14" s="1">
        <f t="shared" si="0"/>
        <v>898128000</v>
      </c>
      <c r="P14" s="1">
        <f t="shared" si="0"/>
        <v>2335132800</v>
      </c>
      <c r="Q14" s="1">
        <f t="shared" si="0"/>
        <v>5448643200</v>
      </c>
      <c r="R14" s="1">
        <f t="shared" si="0"/>
        <v>11675664000</v>
      </c>
      <c r="S14" s="1">
        <f t="shared" si="0"/>
        <v>23351328000</v>
      </c>
      <c r="T14" s="1">
        <f t="shared" si="0"/>
        <v>44108064000</v>
      </c>
      <c r="U14" s="1">
        <f t="shared" si="0"/>
        <v>79394515200</v>
      </c>
      <c r="V14" s="1">
        <f t="shared" si="0"/>
        <v>137135980800</v>
      </c>
      <c r="W14" s="1">
        <f t="shared" si="0"/>
        <v>228559968000</v>
      </c>
      <c r="X14" s="3"/>
    </row>
    <row r="15" spans="1:24" x14ac:dyDescent="0.25">
      <c r="A15" s="1"/>
      <c r="B15" s="2"/>
      <c r="C15" s="2">
        <v>9</v>
      </c>
      <c r="D15" s="1">
        <f t="shared" si="1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3628800</v>
      </c>
      <c r="M15" s="1">
        <f t="shared" si="0"/>
        <v>36288000</v>
      </c>
      <c r="N15" s="1">
        <f t="shared" si="0"/>
        <v>199584000</v>
      </c>
      <c r="O15" s="1">
        <f t="shared" si="0"/>
        <v>798336000</v>
      </c>
      <c r="P15" s="1">
        <f t="shared" si="0"/>
        <v>2594592000</v>
      </c>
      <c r="Q15" s="1">
        <f t="shared" si="0"/>
        <v>7264857600</v>
      </c>
      <c r="R15" s="1">
        <f t="shared" si="0"/>
        <v>18162144000</v>
      </c>
      <c r="S15" s="1">
        <f t="shared" si="0"/>
        <v>41513472000</v>
      </c>
      <c r="T15" s="1">
        <f t="shared" si="0"/>
        <v>88216128000</v>
      </c>
      <c r="U15" s="1">
        <f t="shared" si="0"/>
        <v>176432256000</v>
      </c>
      <c r="V15" s="1">
        <f t="shared" si="0"/>
        <v>335221286400</v>
      </c>
      <c r="W15" s="1">
        <f t="shared" si="0"/>
        <v>609493248000</v>
      </c>
      <c r="X15" s="3"/>
    </row>
    <row r="16" spans="1:24" x14ac:dyDescent="0.25">
      <c r="A16" s="1"/>
      <c r="B16" s="2"/>
      <c r="C16" s="2">
        <v>10</v>
      </c>
      <c r="D16" s="1">
        <f t="shared" si="1"/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3628800</v>
      </c>
      <c r="N16" s="1">
        <f t="shared" si="0"/>
        <v>39916800</v>
      </c>
      <c r="O16" s="1">
        <f t="shared" si="0"/>
        <v>239500800</v>
      </c>
      <c r="P16" s="1">
        <f t="shared" si="0"/>
        <v>1037836800</v>
      </c>
      <c r="Q16" s="1">
        <f t="shared" si="0"/>
        <v>3632428800</v>
      </c>
      <c r="R16" s="1">
        <f t="shared" si="0"/>
        <v>10897286400</v>
      </c>
      <c r="S16" s="1">
        <f t="shared" si="0"/>
        <v>29059430400</v>
      </c>
      <c r="T16" s="1">
        <f t="shared" si="0"/>
        <v>70572902400</v>
      </c>
      <c r="U16" s="1">
        <f t="shared" si="0"/>
        <v>158789030400</v>
      </c>
      <c r="V16" s="1">
        <f t="shared" si="0"/>
        <v>335221286400</v>
      </c>
      <c r="W16" s="1">
        <f t="shared" si="0"/>
        <v>670442572800</v>
      </c>
      <c r="X16" s="3"/>
    </row>
    <row r="17" spans="1:24" ht="18" x14ac:dyDescent="0.35">
      <c r="A17" s="1"/>
      <c r="B17" s="18" t="s">
        <v>0</v>
      </c>
      <c r="C17" s="21" t="s">
        <v>14</v>
      </c>
      <c r="D17" s="20">
        <f>SUM(D6:D16)</f>
        <v>11</v>
      </c>
      <c r="E17" s="20">
        <f t="shared" ref="E17:W17" si="2">SUM(E6:E16)</f>
        <v>111</v>
      </c>
      <c r="F17" s="20">
        <f t="shared" si="2"/>
        <v>1021</v>
      </c>
      <c r="G17" s="20">
        <f t="shared" si="2"/>
        <v>8501</v>
      </c>
      <c r="H17" s="20">
        <f t="shared" si="2"/>
        <v>63591</v>
      </c>
      <c r="I17" s="20">
        <f t="shared" si="2"/>
        <v>424051</v>
      </c>
      <c r="J17" s="20">
        <f t="shared" si="2"/>
        <v>2501801</v>
      </c>
      <c r="K17" s="20">
        <f t="shared" si="2"/>
        <v>12975561</v>
      </c>
      <c r="L17" s="20">
        <f t="shared" si="2"/>
        <v>58941091</v>
      </c>
      <c r="M17" s="20">
        <f t="shared" si="2"/>
        <v>234662231</v>
      </c>
      <c r="N17" s="20">
        <f t="shared" si="2"/>
        <v>824073141</v>
      </c>
      <c r="O17" s="20">
        <f t="shared" si="2"/>
        <v>2581284541</v>
      </c>
      <c r="P17" s="20">
        <f t="shared" si="2"/>
        <v>7307593151</v>
      </c>
      <c r="Q17" s="20">
        <f t="shared" si="2"/>
        <v>18941512731</v>
      </c>
      <c r="R17" s="20">
        <f t="shared" si="2"/>
        <v>45481765921</v>
      </c>
      <c r="S17" s="20">
        <f t="shared" si="2"/>
        <v>102195627281</v>
      </c>
      <c r="T17" s="20">
        <f t="shared" si="2"/>
        <v>216730118331</v>
      </c>
      <c r="U17" s="20">
        <f t="shared" si="2"/>
        <v>436944953791</v>
      </c>
      <c r="V17" s="20">
        <f t="shared" si="2"/>
        <v>842527453421</v>
      </c>
      <c r="W17" s="20">
        <f t="shared" si="2"/>
        <v>1561734494661</v>
      </c>
      <c r="X17" s="3" t="s">
        <v>126</v>
      </c>
    </row>
    <row r="18" spans="1:24" s="6" customFormat="1" x14ac:dyDescent="0.25">
      <c r="A18" s="58"/>
      <c r="B18" s="16" t="s">
        <v>53</v>
      </c>
      <c r="C18" s="12" t="s">
        <v>1</v>
      </c>
      <c r="D18" s="17" t="s">
        <v>53</v>
      </c>
      <c r="E18" s="17" t="s">
        <v>53</v>
      </c>
      <c r="F18" s="17" t="s">
        <v>53</v>
      </c>
      <c r="G18" s="17" t="s">
        <v>53</v>
      </c>
      <c r="H18" s="17" t="s">
        <v>53</v>
      </c>
      <c r="I18" s="17" t="s">
        <v>53</v>
      </c>
      <c r="J18" s="17" t="s">
        <v>53</v>
      </c>
      <c r="K18" s="17" t="s">
        <v>53</v>
      </c>
      <c r="L18" s="17" t="s">
        <v>53</v>
      </c>
      <c r="M18" s="17" t="s">
        <v>53</v>
      </c>
      <c r="N18" s="17" t="s">
        <v>53</v>
      </c>
      <c r="O18" s="17" t="s">
        <v>53</v>
      </c>
      <c r="P18" s="17" t="s">
        <v>53</v>
      </c>
      <c r="Q18" s="17" t="s">
        <v>53</v>
      </c>
      <c r="R18" s="17" t="s">
        <v>53</v>
      </c>
      <c r="S18" s="17" t="s">
        <v>53</v>
      </c>
      <c r="T18" s="17" t="s">
        <v>53</v>
      </c>
      <c r="U18" s="17" t="s">
        <v>53</v>
      </c>
      <c r="V18" s="17" t="s">
        <v>53</v>
      </c>
      <c r="W18" s="17" t="s">
        <v>53</v>
      </c>
    </row>
    <row r="19" spans="1:24" ht="18" x14ac:dyDescent="0.35">
      <c r="A19" s="1"/>
      <c r="B19" s="2"/>
      <c r="C19" s="2">
        <v>0</v>
      </c>
      <c r="D19" s="84">
        <f>IF(D6=0,0,-LOG(D6/D$17,2))</f>
        <v>3.4594316186372978</v>
      </c>
      <c r="E19" s="84">
        <f t="shared" ref="E19:W29" si="3">IF(E6=0,0,-LOG(E6/E$17,2))</f>
        <v>6.7944158663501062</v>
      </c>
      <c r="F19" s="84">
        <f t="shared" si="3"/>
        <v>9.9957671508778017</v>
      </c>
      <c r="G19" s="84">
        <f t="shared" si="3"/>
        <v>13.053416844757502</v>
      </c>
      <c r="H19" s="84">
        <f t="shared" si="3"/>
        <v>15.956534975654174</v>
      </c>
      <c r="I19" s="84">
        <f t="shared" si="3"/>
        <v>18.693878260504487</v>
      </c>
      <c r="J19" s="84">
        <f t="shared" si="3"/>
        <v>21.254535607536525</v>
      </c>
      <c r="K19" s="84">
        <f t="shared" si="3"/>
        <v>23.62929357924336</v>
      </c>
      <c r="L19" s="84">
        <f t="shared" si="3"/>
        <v>25.812770429215735</v>
      </c>
      <c r="M19" s="84">
        <f t="shared" si="3"/>
        <v>27.806010417177319</v>
      </c>
      <c r="N19" s="84">
        <f t="shared" si="3"/>
        <v>29.618197149268436</v>
      </c>
      <c r="O19" s="84">
        <f t="shared" si="3"/>
        <v>31.265442035814615</v>
      </c>
      <c r="P19" s="84">
        <f t="shared" si="3"/>
        <v>32.766749168387648</v>
      </c>
      <c r="Q19" s="84">
        <f t="shared" si="3"/>
        <v>34.140832502613527</v>
      </c>
      <c r="R19" s="84">
        <f t="shared" si="3"/>
        <v>35.404569219726675</v>
      </c>
      <c r="S19" s="84">
        <f t="shared" si="3"/>
        <v>36.572542511709926</v>
      </c>
      <c r="T19" s="84">
        <f t="shared" si="3"/>
        <v>37.657108698103819</v>
      </c>
      <c r="U19" s="84">
        <f t="shared" si="3"/>
        <v>38.668660584596999</v>
      </c>
      <c r="V19" s="84">
        <f t="shared" si="3"/>
        <v>39.615932740463833</v>
      </c>
      <c r="W19" s="84">
        <f t="shared" si="3"/>
        <v>40.506286345141028</v>
      </c>
      <c r="X19" s="4" t="s">
        <v>54</v>
      </c>
    </row>
    <row r="20" spans="1:24" ht="18" x14ac:dyDescent="0.35">
      <c r="A20" s="1"/>
      <c r="B20" s="2"/>
      <c r="C20" s="2">
        <v>1</v>
      </c>
      <c r="D20" s="84">
        <f t="shared" ref="D20:S29" si="4">IF(D7=0,0,-LOG(D7/D$17,2))</f>
        <v>0.13750352374993496</v>
      </c>
      <c r="E20" s="84">
        <f t="shared" si="4"/>
        <v>2.472487771462744</v>
      </c>
      <c r="F20" s="84">
        <f t="shared" si="4"/>
        <v>5.088876555269283</v>
      </c>
      <c r="G20" s="84">
        <f t="shared" si="4"/>
        <v>7.731488749870139</v>
      </c>
      <c r="H20" s="84">
        <f t="shared" si="4"/>
        <v>10.31267878587945</v>
      </c>
      <c r="I20" s="84">
        <f t="shared" si="4"/>
        <v>12.786987664895969</v>
      </c>
      <c r="J20" s="84">
        <f t="shared" si="4"/>
        <v>15.125252590591559</v>
      </c>
      <c r="K20" s="84">
        <f t="shared" si="4"/>
        <v>17.307365484356001</v>
      </c>
      <c r="L20" s="84">
        <f t="shared" si="4"/>
        <v>19.320917332886062</v>
      </c>
      <c r="M20" s="84">
        <f t="shared" si="4"/>
        <v>21.162154227402592</v>
      </c>
      <c r="N20" s="84">
        <f t="shared" si="4"/>
        <v>22.836837435743778</v>
      </c>
      <c r="O20" s="84">
        <f t="shared" si="4"/>
        <v>24.358551440206096</v>
      </c>
      <c r="P20" s="84">
        <f t="shared" si="4"/>
        <v>25.744381355359195</v>
      </c>
      <c r="Q20" s="84">
        <f t="shared" si="4"/>
        <v>27.011549485668557</v>
      </c>
      <c r="R20" s="84">
        <f t="shared" si="4"/>
        <v>28.175750529230797</v>
      </c>
      <c r="S20" s="84">
        <f t="shared" si="4"/>
        <v>29.250614416822565</v>
      </c>
      <c r="T20" s="84">
        <f t="shared" si="3"/>
        <v>30.247717761966118</v>
      </c>
      <c r="U20" s="84">
        <f t="shared" si="3"/>
        <v>31.176807488267329</v>
      </c>
      <c r="V20" s="84">
        <f t="shared" si="3"/>
        <v>32.046077132132886</v>
      </c>
      <c r="W20" s="84">
        <f t="shared" si="3"/>
        <v>32.862430155366312</v>
      </c>
      <c r="X20" s="57" t="s">
        <v>127</v>
      </c>
    </row>
    <row r="21" spans="1:24" x14ac:dyDescent="0.25">
      <c r="A21" s="1"/>
      <c r="B21" s="2"/>
      <c r="C21" s="2">
        <v>2</v>
      </c>
      <c r="D21" s="84">
        <f t="shared" si="4"/>
        <v>0</v>
      </c>
      <c r="E21" s="84">
        <f t="shared" si="3"/>
        <v>0.30256277002043119</v>
      </c>
      <c r="F21" s="84">
        <f t="shared" si="3"/>
        <v>1.9189515538269708</v>
      </c>
      <c r="G21" s="84">
        <f t="shared" si="3"/>
        <v>3.9766012477066699</v>
      </c>
      <c r="H21" s="84">
        <f t="shared" si="3"/>
        <v>6.1427537844371383</v>
      </c>
      <c r="I21" s="84">
        <f t="shared" si="3"/>
        <v>8.2951345685662936</v>
      </c>
      <c r="J21" s="84">
        <f t="shared" si="3"/>
        <v>10.370365088428089</v>
      </c>
      <c r="K21" s="84">
        <f t="shared" si="3"/>
        <v>12.330085560856082</v>
      </c>
      <c r="L21" s="84">
        <f t="shared" si="3"/>
        <v>14.150992331443749</v>
      </c>
      <c r="M21" s="84">
        <f t="shared" si="3"/>
        <v>15.822304224517968</v>
      </c>
      <c r="N21" s="84">
        <f t="shared" si="3"/>
        <v>17.344984339414104</v>
      </c>
      <c r="O21" s="84">
        <f t="shared" si="3"/>
        <v>18.729194820126487</v>
      </c>
      <c r="P21" s="84">
        <f t="shared" si="3"/>
        <v>19.989493853195729</v>
      </c>
      <c r="Q21" s="84">
        <f t="shared" si="3"/>
        <v>21.14118476608515</v>
      </c>
      <c r="R21" s="84">
        <f t="shared" si="3"/>
        <v>22.198470605730879</v>
      </c>
      <c r="S21" s="84">
        <f t="shared" si="3"/>
        <v>23.173798819771733</v>
      </c>
      <c r="T21" s="84">
        <f t="shared" si="3"/>
        <v>24.077792760523803</v>
      </c>
      <c r="U21" s="84">
        <f t="shared" si="3"/>
        <v>24.919419645574678</v>
      </c>
      <c r="V21" s="84">
        <f t="shared" si="3"/>
        <v>25.706227129248262</v>
      </c>
      <c r="W21" s="84">
        <f t="shared" si="3"/>
        <v>26.444577640480411</v>
      </c>
      <c r="X21" s="3"/>
    </row>
    <row r="22" spans="1:24" x14ac:dyDescent="0.25">
      <c r="A22" s="1"/>
      <c r="B22" s="2"/>
      <c r="C22" s="2">
        <v>3</v>
      </c>
      <c r="D22" s="84">
        <f t="shared" si="4"/>
        <v>0</v>
      </c>
      <c r="E22" s="84">
        <f t="shared" si="3"/>
        <v>0</v>
      </c>
      <c r="F22" s="84">
        <f t="shared" si="3"/>
        <v>0.50391405454812677</v>
      </c>
      <c r="G22" s="84">
        <f t="shared" si="3"/>
        <v>1.5615637484278262</v>
      </c>
      <c r="H22" s="84">
        <f t="shared" si="3"/>
        <v>3.1427537844371374</v>
      </c>
      <c r="I22" s="84">
        <f t="shared" si="3"/>
        <v>4.8800970692874506</v>
      </c>
      <c r="J22" s="84">
        <f t="shared" si="3"/>
        <v>6.6333994942618819</v>
      </c>
      <c r="K22" s="84">
        <f t="shared" si="3"/>
        <v>8.330085560856082</v>
      </c>
      <c r="L22" s="84">
        <f t="shared" si="3"/>
        <v>9.9285999101073017</v>
      </c>
      <c r="M22" s="84">
        <f t="shared" si="3"/>
        <v>11.407266725239124</v>
      </c>
      <c r="N22" s="84">
        <f t="shared" si="3"/>
        <v>12.760021838692948</v>
      </c>
      <c r="O22" s="84">
        <f t="shared" si="3"/>
        <v>13.99222922596028</v>
      </c>
      <c r="P22" s="84">
        <f t="shared" si="3"/>
        <v>15.115024735279585</v>
      </c>
      <c r="Q22" s="84">
        <f t="shared" si="3"/>
        <v>16.141184766085154</v>
      </c>
      <c r="R22" s="84">
        <f t="shared" si="3"/>
        <v>17.082993388310943</v>
      </c>
      <c r="S22" s="84">
        <f t="shared" si="3"/>
        <v>17.951406398435289</v>
      </c>
      <c r="T22" s="84">
        <f t="shared" si="3"/>
        <v>18.755864665636441</v>
      </c>
      <c r="U22" s="84">
        <f t="shared" si="3"/>
        <v>19.504382146295832</v>
      </c>
      <c r="V22" s="84">
        <f t="shared" si="3"/>
        <v>20.203726788719081</v>
      </c>
      <c r="W22" s="84">
        <f t="shared" si="3"/>
        <v>20.859615139759253</v>
      </c>
      <c r="X22" s="3"/>
    </row>
    <row r="23" spans="1:24" x14ac:dyDescent="0.25">
      <c r="A23" s="1"/>
      <c r="B23" s="2"/>
      <c r="C23" s="2">
        <v>4</v>
      </c>
      <c r="D23" s="84">
        <f t="shared" si="4"/>
        <v>0</v>
      </c>
      <c r="E23" s="84">
        <f t="shared" si="3"/>
        <v>0</v>
      </c>
      <c r="F23" s="84">
        <f t="shared" si="3"/>
        <v>0</v>
      </c>
      <c r="G23" s="84">
        <f t="shared" si="3"/>
        <v>0.75420882637022213</v>
      </c>
      <c r="H23" s="84">
        <f t="shared" si="3"/>
        <v>1.3353988623795336</v>
      </c>
      <c r="I23" s="84">
        <f t="shared" si="3"/>
        <v>2.4877796465086908</v>
      </c>
      <c r="J23" s="84">
        <f t="shared" si="3"/>
        <v>3.8260445722042782</v>
      </c>
      <c r="K23" s="84">
        <f t="shared" si="3"/>
        <v>5.2008025439111165</v>
      </c>
      <c r="L23" s="84">
        <f t="shared" si="3"/>
        <v>6.5362824873285401</v>
      </c>
      <c r="M23" s="84">
        <f t="shared" si="3"/>
        <v>7.7925568811239163</v>
      </c>
      <c r="N23" s="84">
        <f t="shared" si="3"/>
        <v>8.9526669166353443</v>
      </c>
      <c r="O23" s="84">
        <f t="shared" si="3"/>
        <v>10.014949302460364</v>
      </c>
      <c r="P23" s="84">
        <f t="shared" si="3"/>
        <v>10.985741718334619</v>
      </c>
      <c r="Q23" s="84">
        <f t="shared" si="3"/>
        <v>11.874398225390252</v>
      </c>
      <c r="R23" s="84">
        <f t="shared" si="3"/>
        <v>12.690675965532183</v>
      </c>
      <c r="S23" s="84">
        <f t="shared" si="3"/>
        <v>13.443611758236589</v>
      </c>
      <c r="T23" s="84">
        <f t="shared" si="3"/>
        <v>14.141154821521233</v>
      </c>
      <c r="U23" s="84">
        <f t="shared" si="3"/>
        <v>14.79013662862971</v>
      </c>
      <c r="V23" s="84">
        <f t="shared" si="3"/>
        <v>15.396371866661475</v>
      </c>
      <c r="W23" s="84">
        <f t="shared" si="3"/>
        <v>15.964797376451312</v>
      </c>
      <c r="X23" s="3"/>
    </row>
    <row r="24" spans="1:24" x14ac:dyDescent="0.25">
      <c r="A24" s="1"/>
      <c r="B24" s="2"/>
      <c r="C24" s="2">
        <v>5</v>
      </c>
      <c r="D24" s="84">
        <f t="shared" si="4"/>
        <v>0</v>
      </c>
      <c r="E24" s="84">
        <f t="shared" si="3"/>
        <v>0</v>
      </c>
      <c r="F24" s="84">
        <f t="shared" si="3"/>
        <v>0</v>
      </c>
      <c r="G24" s="84">
        <f t="shared" si="3"/>
        <v>0</v>
      </c>
      <c r="H24" s="84">
        <f t="shared" si="3"/>
        <v>1.0723644565457395</v>
      </c>
      <c r="I24" s="84">
        <f t="shared" si="3"/>
        <v>1.2247452406748964</v>
      </c>
      <c r="J24" s="84">
        <f t="shared" si="3"/>
        <v>1.978047665649328</v>
      </c>
      <c r="K24" s="84">
        <f t="shared" si="3"/>
        <v>2.9377681380773217</v>
      </c>
      <c r="L24" s="84">
        <f t="shared" si="3"/>
        <v>3.9513199866073845</v>
      </c>
      <c r="M24" s="84">
        <f t="shared" si="3"/>
        <v>4.944559974568965</v>
      </c>
      <c r="N24" s="84">
        <f t="shared" si="3"/>
        <v>5.8822775887439454</v>
      </c>
      <c r="O24" s="84">
        <f t="shared" si="3"/>
        <v>6.7519148966265696</v>
      </c>
      <c r="P24" s="84">
        <f t="shared" si="3"/>
        <v>7.5527823110585128</v>
      </c>
      <c r="Q24" s="84">
        <f t="shared" si="3"/>
        <v>8.2894357246690937</v>
      </c>
      <c r="R24" s="84">
        <f t="shared" si="3"/>
        <v>8.968209941061092</v>
      </c>
      <c r="S24" s="84">
        <f t="shared" si="3"/>
        <v>9.5956148516816402</v>
      </c>
      <c r="T24" s="84">
        <f t="shared" si="3"/>
        <v>10.177680697546348</v>
      </c>
      <c r="U24" s="84">
        <f t="shared" si="3"/>
        <v>10.719747300738312</v>
      </c>
      <c r="V24" s="84">
        <f t="shared" si="3"/>
        <v>11.226446865219163</v>
      </c>
      <c r="W24" s="84">
        <f t="shared" si="3"/>
        <v>11.701762970617516</v>
      </c>
      <c r="X24" s="3"/>
    </row>
    <row r="25" spans="1:24" x14ac:dyDescent="0.25">
      <c r="A25" s="1"/>
      <c r="B25" s="2"/>
      <c r="C25" s="2">
        <v>6</v>
      </c>
      <c r="D25" s="84">
        <f t="shared" si="4"/>
        <v>0</v>
      </c>
      <c r="E25" s="84">
        <f t="shared" si="3"/>
        <v>0</v>
      </c>
      <c r="F25" s="84">
        <f t="shared" si="3"/>
        <v>0</v>
      </c>
      <c r="G25" s="84">
        <f t="shared" si="3"/>
        <v>0</v>
      </c>
      <c r="H25" s="84">
        <f t="shared" si="3"/>
        <v>0</v>
      </c>
      <c r="I25" s="84">
        <f t="shared" si="3"/>
        <v>1.4877796465086908</v>
      </c>
      <c r="J25" s="84">
        <f t="shared" si="3"/>
        <v>1.2410820714831221</v>
      </c>
      <c r="K25" s="84">
        <f t="shared" si="3"/>
        <v>1.6158400431899598</v>
      </c>
      <c r="L25" s="84">
        <f t="shared" si="3"/>
        <v>2.2143543924411779</v>
      </c>
      <c r="M25" s="84">
        <f t="shared" si="3"/>
        <v>2.8856662855153967</v>
      </c>
      <c r="N25" s="84">
        <f t="shared" si="3"/>
        <v>3.5603494938565832</v>
      </c>
      <c r="O25" s="84">
        <f t="shared" si="3"/>
        <v>4.2075943804027593</v>
      </c>
      <c r="P25" s="84">
        <f t="shared" si="3"/>
        <v>4.8158167168923063</v>
      </c>
      <c r="Q25" s="84">
        <f t="shared" si="3"/>
        <v>5.3825451290605759</v>
      </c>
      <c r="R25" s="84">
        <f t="shared" si="3"/>
        <v>5.9093162520075238</v>
      </c>
      <c r="S25" s="84">
        <f t="shared" si="3"/>
        <v>6.3992176388781372</v>
      </c>
      <c r="T25" s="84">
        <f t="shared" si="3"/>
        <v>6.8557526026589857</v>
      </c>
      <c r="U25" s="84">
        <f t="shared" si="3"/>
        <v>7.2823419884310132</v>
      </c>
      <c r="V25" s="84">
        <f t="shared" si="3"/>
        <v>7.6821263489953537</v>
      </c>
      <c r="W25" s="84">
        <f t="shared" si="3"/>
        <v>8.0579067808427922</v>
      </c>
      <c r="X25" s="57"/>
    </row>
    <row r="26" spans="1:24" x14ac:dyDescent="0.25">
      <c r="A26" s="1"/>
      <c r="B26" s="2"/>
      <c r="C26" s="2">
        <v>7</v>
      </c>
      <c r="D26" s="84">
        <f t="shared" si="4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84">
        <f t="shared" si="3"/>
        <v>0</v>
      </c>
      <c r="J26" s="84">
        <f t="shared" si="3"/>
        <v>2.0484369935407258</v>
      </c>
      <c r="K26" s="84">
        <f t="shared" si="3"/>
        <v>1.4231949652475635</v>
      </c>
      <c r="L26" s="84">
        <f t="shared" si="3"/>
        <v>1.4367468137776258</v>
      </c>
      <c r="M26" s="84">
        <f t="shared" si="3"/>
        <v>1.6930212075730005</v>
      </c>
      <c r="N26" s="84">
        <f t="shared" si="3"/>
        <v>2.0457763210268247</v>
      </c>
      <c r="O26" s="84">
        <f t="shared" si="3"/>
        <v>2.429986801739207</v>
      </c>
      <c r="P26" s="84">
        <f t="shared" si="3"/>
        <v>2.8158167168923067</v>
      </c>
      <c r="Q26" s="84">
        <f t="shared" si="3"/>
        <v>3.1899000511181801</v>
      </c>
      <c r="R26" s="84">
        <f t="shared" si="3"/>
        <v>3.5467461726228153</v>
      </c>
      <c r="S26" s="84">
        <f t="shared" si="3"/>
        <v>3.8846444660483783</v>
      </c>
      <c r="T26" s="84">
        <f t="shared" si="3"/>
        <v>4.203675906079293</v>
      </c>
      <c r="U26" s="84">
        <f t="shared" si="3"/>
        <v>4.5047344097674609</v>
      </c>
      <c r="V26" s="84">
        <f t="shared" si="3"/>
        <v>4.7890415529118648</v>
      </c>
      <c r="W26" s="84">
        <f t="shared" si="3"/>
        <v>5.0579067808427913</v>
      </c>
      <c r="X26" s="3"/>
    </row>
    <row r="27" spans="1:24" x14ac:dyDescent="0.25">
      <c r="A27" s="1"/>
      <c r="B27" s="2"/>
      <c r="C27" s="2">
        <v>8</v>
      </c>
      <c r="D27" s="84">
        <f t="shared" si="4"/>
        <v>0</v>
      </c>
      <c r="E27" s="84">
        <f t="shared" si="3"/>
        <v>0</v>
      </c>
      <c r="F27" s="84">
        <f t="shared" si="3"/>
        <v>0</v>
      </c>
      <c r="G27" s="84">
        <f t="shared" si="3"/>
        <v>0</v>
      </c>
      <c r="H27" s="84">
        <f t="shared" si="3"/>
        <v>0</v>
      </c>
      <c r="I27" s="84">
        <f t="shared" si="3"/>
        <v>0</v>
      </c>
      <c r="J27" s="84">
        <f t="shared" si="3"/>
        <v>0</v>
      </c>
      <c r="K27" s="84">
        <f t="shared" si="3"/>
        <v>2.8382324645264072</v>
      </c>
      <c r="L27" s="84">
        <f t="shared" si="3"/>
        <v>1.8517843130564697</v>
      </c>
      <c r="M27" s="84">
        <f t="shared" si="3"/>
        <v>1.5230962061306883</v>
      </c>
      <c r="N27" s="84">
        <f t="shared" si="3"/>
        <v>1.4608138203056686</v>
      </c>
      <c r="O27" s="84">
        <f t="shared" si="3"/>
        <v>1.5230962061306883</v>
      </c>
      <c r="P27" s="84">
        <f t="shared" si="3"/>
        <v>1.6458917154499939</v>
      </c>
      <c r="Q27" s="84">
        <f t="shared" si="3"/>
        <v>1.7975826283394196</v>
      </c>
      <c r="R27" s="84">
        <f t="shared" si="3"/>
        <v>1.9617836719016593</v>
      </c>
      <c r="S27" s="84">
        <f t="shared" si="3"/>
        <v>2.1297569638849096</v>
      </c>
      <c r="T27" s="84">
        <f t="shared" si="3"/>
        <v>2.2967853104707738</v>
      </c>
      <c r="U27" s="84">
        <f t="shared" si="3"/>
        <v>2.4603402904090079</v>
      </c>
      <c r="V27" s="84">
        <f t="shared" si="3"/>
        <v>2.6191165514695518</v>
      </c>
      <c r="W27" s="84">
        <f t="shared" si="3"/>
        <v>2.7725045619805431</v>
      </c>
      <c r="X27" s="3"/>
    </row>
    <row r="28" spans="1:24" x14ac:dyDescent="0.25">
      <c r="A28" s="1"/>
      <c r="B28" s="2"/>
      <c r="C28" s="2">
        <v>9</v>
      </c>
      <c r="D28" s="84">
        <f t="shared" si="4"/>
        <v>0</v>
      </c>
      <c r="E28" s="84">
        <f t="shared" si="3"/>
        <v>0</v>
      </c>
      <c r="F28" s="84">
        <f t="shared" si="3"/>
        <v>0</v>
      </c>
      <c r="G28" s="84">
        <f t="shared" si="3"/>
        <v>0</v>
      </c>
      <c r="H28" s="84">
        <f t="shared" si="3"/>
        <v>0</v>
      </c>
      <c r="I28" s="84">
        <f t="shared" si="3"/>
        <v>0</v>
      </c>
      <c r="J28" s="84">
        <f t="shared" si="3"/>
        <v>0</v>
      </c>
      <c r="K28" s="84">
        <f t="shared" si="3"/>
        <v>0</v>
      </c>
      <c r="L28" s="84">
        <f t="shared" si="3"/>
        <v>4.0217093144987821</v>
      </c>
      <c r="M28" s="84">
        <f t="shared" si="3"/>
        <v>2.6930212075730009</v>
      </c>
      <c r="N28" s="84">
        <f t="shared" si="3"/>
        <v>2.0457763210268247</v>
      </c>
      <c r="O28" s="84">
        <f t="shared" si="3"/>
        <v>1.6930212075730005</v>
      </c>
      <c r="P28" s="84">
        <f t="shared" si="3"/>
        <v>1.4938886220049443</v>
      </c>
      <c r="Q28" s="84">
        <f t="shared" si="3"/>
        <v>1.3825451290605757</v>
      </c>
      <c r="R28" s="84">
        <f t="shared" si="3"/>
        <v>1.3243537512863675</v>
      </c>
      <c r="S28" s="84">
        <f t="shared" si="3"/>
        <v>1.299681965327222</v>
      </c>
      <c r="T28" s="84">
        <f t="shared" si="3"/>
        <v>1.2967853104707741</v>
      </c>
      <c r="U28" s="84">
        <f t="shared" si="3"/>
        <v>1.3083371969639579</v>
      </c>
      <c r="V28" s="84">
        <f t="shared" si="3"/>
        <v>1.3296099342745671</v>
      </c>
      <c r="W28" s="84">
        <f t="shared" si="3"/>
        <v>1.3574670627016991</v>
      </c>
      <c r="X28" s="3"/>
    </row>
    <row r="29" spans="1:24" x14ac:dyDescent="0.25">
      <c r="A29" s="1"/>
      <c r="B29" s="2"/>
      <c r="C29" s="2">
        <v>10</v>
      </c>
      <c r="D29" s="84">
        <f t="shared" si="4"/>
        <v>0</v>
      </c>
      <c r="E29" s="84">
        <f t="shared" si="3"/>
        <v>0</v>
      </c>
      <c r="F29" s="84">
        <f t="shared" si="3"/>
        <v>0</v>
      </c>
      <c r="G29" s="84">
        <f t="shared" si="3"/>
        <v>0</v>
      </c>
      <c r="H29" s="84">
        <f t="shared" si="3"/>
        <v>0</v>
      </c>
      <c r="I29" s="84">
        <f t="shared" si="3"/>
        <v>0</v>
      </c>
      <c r="J29" s="84">
        <f t="shared" si="3"/>
        <v>0</v>
      </c>
      <c r="K29" s="84">
        <f t="shared" si="3"/>
        <v>0</v>
      </c>
      <c r="L29" s="84">
        <f t="shared" si="3"/>
        <v>0</v>
      </c>
      <c r="M29" s="84">
        <f t="shared" si="3"/>
        <v>6.0149493024603631</v>
      </c>
      <c r="N29" s="84">
        <f t="shared" si="3"/>
        <v>4.3677044159141873</v>
      </c>
      <c r="O29" s="84">
        <f t="shared" si="3"/>
        <v>3.4299868017392074</v>
      </c>
      <c r="P29" s="84">
        <f t="shared" si="3"/>
        <v>2.8158167168923067</v>
      </c>
      <c r="Q29" s="84">
        <f t="shared" si="3"/>
        <v>2.3825451290605759</v>
      </c>
      <c r="R29" s="84">
        <f t="shared" si="3"/>
        <v>2.0613193454525738</v>
      </c>
      <c r="S29" s="84">
        <f t="shared" si="3"/>
        <v>1.8142551381569805</v>
      </c>
      <c r="T29" s="84">
        <f t="shared" si="3"/>
        <v>1.6187134053581365</v>
      </c>
      <c r="U29" s="84">
        <f t="shared" si="3"/>
        <v>1.4603402904090079</v>
      </c>
      <c r="V29" s="84">
        <f t="shared" si="3"/>
        <v>1.3296099342745671</v>
      </c>
      <c r="W29" s="84">
        <f t="shared" si="3"/>
        <v>1.2199635389517642</v>
      </c>
      <c r="X29" s="3"/>
    </row>
    <row r="30" spans="1:24" s="23" customFormat="1" ht="18" x14ac:dyDescent="0.35">
      <c r="A30" s="22"/>
      <c r="B30" s="48" t="s">
        <v>128</v>
      </c>
      <c r="C30" s="49" t="s">
        <v>71</v>
      </c>
      <c r="D30" s="60">
        <f>SUMPRODUCT(D6:D16,D19:D29)/D$17</f>
        <v>0.43949698692151334</v>
      </c>
      <c r="E30" s="60">
        <f t="shared" ref="E30:W30" si="5">SUMPRODUCT(E6:E16,E19:E29)/E$17</f>
        <v>0.75202541078778196</v>
      </c>
      <c r="F30" s="60">
        <f t="shared" si="5"/>
        <v>1.0221323238167381</v>
      </c>
      <c r="G30" s="60">
        <f t="shared" si="5"/>
        <v>1.2666972969038022</v>
      </c>
      <c r="H30" s="60">
        <f t="shared" si="5"/>
        <v>1.4902776906499009</v>
      </c>
      <c r="I30" s="60">
        <f t="shared" si="5"/>
        <v>1.692022758818355</v>
      </c>
      <c r="J30" s="60">
        <f t="shared" si="5"/>
        <v>1.8671953883508035</v>
      </c>
      <c r="K30" s="60">
        <f t="shared" si="5"/>
        <v>2.0079765497257842</v>
      </c>
      <c r="L30" s="60">
        <f t="shared" si="5"/>
        <v>2.1053787942786144</v>
      </c>
      <c r="M30" s="60">
        <f t="shared" si="5"/>
        <v>2.1536781455999479</v>
      </c>
      <c r="N30" s="60">
        <f t="shared" si="5"/>
        <v>2.1547442497756339</v>
      </c>
      <c r="O30" s="60">
        <f t="shared" si="5"/>
        <v>2.1236907145158135</v>
      </c>
      <c r="P30" s="60">
        <f t="shared" si="5"/>
        <v>2.0732437476809937</v>
      </c>
      <c r="Q30" s="60">
        <f t="shared" si="5"/>
        <v>2.0127284303691533</v>
      </c>
      <c r="R30" s="60">
        <f t="shared" si="5"/>
        <v>1.9481212351084312</v>
      </c>
      <c r="S30" s="60">
        <f t="shared" si="5"/>
        <v>1.8829788994377779</v>
      </c>
      <c r="T30" s="60">
        <f t="shared" si="5"/>
        <v>1.8193048137568193</v>
      </c>
      <c r="U30" s="60">
        <f t="shared" si="5"/>
        <v>1.7581567964985234</v>
      </c>
      <c r="V30" s="60">
        <f t="shared" si="5"/>
        <v>1.7000328076848086</v>
      </c>
      <c r="W30" s="60">
        <f t="shared" si="5"/>
        <v>1.6451058739164204</v>
      </c>
      <c r="X30" s="23" t="s">
        <v>129</v>
      </c>
    </row>
    <row r="31" spans="1:24" s="96" customFormat="1" ht="18.75" x14ac:dyDescent="0.35">
      <c r="A31" s="24" t="s">
        <v>130</v>
      </c>
      <c r="B31" s="42" t="s">
        <v>131</v>
      </c>
      <c r="C31" s="53" t="s">
        <v>132</v>
      </c>
      <c r="D31" s="97">
        <f>SUMPRODUCT($C6:$C16,D6:D16)/(D4*D17)</f>
        <v>0.90909090909090906</v>
      </c>
      <c r="E31" s="97">
        <f t="shared" ref="E31:W31" si="6">SUMPRODUCT($C6:$C16,E6:E16)/(E4*E17)</f>
        <v>0.90090090090090091</v>
      </c>
      <c r="F31" s="97">
        <f t="shared" si="6"/>
        <v>0.89128305582762002</v>
      </c>
      <c r="G31" s="97">
        <f t="shared" si="6"/>
        <v>0.87989648276673327</v>
      </c>
      <c r="H31" s="97">
        <f t="shared" si="6"/>
        <v>0.86631756066109988</v>
      </c>
      <c r="I31" s="97">
        <f t="shared" si="6"/>
        <v>0.85003926414511466</v>
      </c>
      <c r="J31" s="97">
        <f t="shared" si="6"/>
        <v>0.83050170657058642</v>
      </c>
      <c r="K31" s="97">
        <f t="shared" si="6"/>
        <v>0.80719130371318815</v>
      </c>
      <c r="L31" s="97">
        <f t="shared" si="6"/>
        <v>0.77985543226541221</v>
      </c>
      <c r="M31" s="97">
        <f t="shared" si="6"/>
        <v>0.7488258304337011</v>
      </c>
      <c r="N31" s="97">
        <f t="shared" si="6"/>
        <v>0.71524101523896166</v>
      </c>
      <c r="O31" s="97">
        <f t="shared" si="6"/>
        <v>0.68075075493972825</v>
      </c>
      <c r="P31" s="97">
        <f t="shared" si="6"/>
        <v>0.64676679617190147</v>
      </c>
      <c r="Q31" s="97">
        <f t="shared" si="6"/>
        <v>0.61420224166994486</v>
      </c>
      <c r="R31" s="97">
        <f t="shared" si="6"/>
        <v>0.58353611942199768</v>
      </c>
      <c r="S31" s="97">
        <f t="shared" si="6"/>
        <v>0.55495389449548516</v>
      </c>
      <c r="T31" s="97">
        <f t="shared" si="6"/>
        <v>0.52846596463846229</v>
      </c>
      <c r="U31" s="97">
        <f t="shared" si="6"/>
        <v>0.50398759282921801</v>
      </c>
      <c r="V31" s="97">
        <f t="shared" si="6"/>
        <v>0.48138787404869965</v>
      </c>
      <c r="W31" s="97">
        <f t="shared" si="6"/>
        <v>0.46051812500697542</v>
      </c>
      <c r="X31" s="96" t="s">
        <v>134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8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38.7109375" style="1" customWidth="1"/>
    <col min="2" max="2" width="69.42578125" style="2" customWidth="1"/>
    <col min="3" max="3" width="11.5703125" style="2" customWidth="1"/>
    <col min="4" max="4" width="7.28515625" style="1" customWidth="1"/>
    <col min="5" max="5" width="13.5703125" style="2" customWidth="1"/>
    <col min="6" max="24" width="13.85546875" style="2" customWidth="1"/>
    <col min="25" max="25" width="13.85546875" style="1" customWidth="1"/>
    <col min="26" max="26" width="66.28515625" customWidth="1"/>
  </cols>
  <sheetData>
    <row r="1" spans="1:26" x14ac:dyDescent="0.25">
      <c r="A1" s="105" t="s">
        <v>148</v>
      </c>
    </row>
    <row r="3" spans="1:26" s="10" customFormat="1" x14ac:dyDescent="0.25">
      <c r="A3" s="7" t="s">
        <v>9</v>
      </c>
      <c r="B3" s="8" t="s">
        <v>4</v>
      </c>
      <c r="C3" s="54" t="s">
        <v>5</v>
      </c>
      <c r="D3" s="6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  <c r="Z3" s="10" t="s">
        <v>8</v>
      </c>
    </row>
    <row r="4" spans="1:26" s="15" customFormat="1" x14ac:dyDescent="0.25">
      <c r="A4" s="11"/>
      <c r="B4" s="13" t="s">
        <v>6</v>
      </c>
      <c r="C4" s="12" t="s">
        <v>7</v>
      </c>
      <c r="D4" s="69"/>
      <c r="E4" s="13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3">
        <v>18</v>
      </c>
      <c r="X4" s="13">
        <v>19</v>
      </c>
      <c r="Y4" s="11">
        <v>20</v>
      </c>
    </row>
    <row r="5" spans="1:26" s="6" customFormat="1" x14ac:dyDescent="0.25">
      <c r="A5" s="5" t="s">
        <v>10</v>
      </c>
      <c r="B5" s="16" t="s">
        <v>11</v>
      </c>
      <c r="C5" s="12" t="s">
        <v>1</v>
      </c>
      <c r="D5" s="69" t="s">
        <v>51</v>
      </c>
      <c r="E5" s="17" t="s">
        <v>13</v>
      </c>
      <c r="F5" s="17" t="s">
        <v>12</v>
      </c>
      <c r="G5" s="17" t="s">
        <v>12</v>
      </c>
      <c r="H5" s="17" t="s">
        <v>12</v>
      </c>
      <c r="I5" s="17" t="s">
        <v>12</v>
      </c>
      <c r="J5" s="17" t="s">
        <v>12</v>
      </c>
      <c r="K5" s="17" t="s">
        <v>12</v>
      </c>
      <c r="L5" s="17" t="s">
        <v>12</v>
      </c>
      <c r="M5" s="17" t="s">
        <v>12</v>
      </c>
      <c r="N5" s="17" t="s">
        <v>12</v>
      </c>
      <c r="O5" s="17" t="s">
        <v>12</v>
      </c>
      <c r="P5" s="17" t="s">
        <v>12</v>
      </c>
      <c r="Q5" s="17" t="s">
        <v>12</v>
      </c>
      <c r="R5" s="17" t="s">
        <v>12</v>
      </c>
      <c r="S5" s="17" t="s">
        <v>12</v>
      </c>
      <c r="T5" s="17" t="s">
        <v>12</v>
      </c>
      <c r="U5" s="17" t="s">
        <v>12</v>
      </c>
      <c r="V5" s="17" t="s">
        <v>12</v>
      </c>
      <c r="W5" s="17" t="s">
        <v>12</v>
      </c>
      <c r="X5" s="17" t="s">
        <v>12</v>
      </c>
      <c r="Y5" s="24" t="s">
        <v>12</v>
      </c>
    </row>
    <row r="6" spans="1:26" x14ac:dyDescent="0.25">
      <c r="C6" s="2">
        <v>0</v>
      </c>
      <c r="D6" s="1">
        <v>0</v>
      </c>
      <c r="E6" s="2">
        <f>COMBIN(9,$C6)</f>
        <v>1</v>
      </c>
      <c r="F6" s="2">
        <f>IF(F$4-$C6-$D6&lt;0,0,PERMUT(F$4,$C6+$D6)*COMBIN(5,$D6))</f>
        <v>1</v>
      </c>
      <c r="G6" s="2">
        <f t="shared" ref="G6:Y20" si="0">IF(G$4-$C6-$D6&lt;0,0,PERMUT(G$4,$C6+$D6)*COMBIN(5,$D6))</f>
        <v>1</v>
      </c>
      <c r="H6" s="2">
        <f t="shared" si="0"/>
        <v>1</v>
      </c>
      <c r="I6" s="2">
        <f t="shared" si="0"/>
        <v>1</v>
      </c>
      <c r="J6" s="2">
        <f t="shared" si="0"/>
        <v>1</v>
      </c>
      <c r="K6" s="2">
        <f t="shared" si="0"/>
        <v>1</v>
      </c>
      <c r="L6" s="2">
        <f t="shared" si="0"/>
        <v>1</v>
      </c>
      <c r="M6" s="2">
        <f t="shared" si="0"/>
        <v>1</v>
      </c>
      <c r="N6" s="2">
        <f t="shared" si="0"/>
        <v>1</v>
      </c>
      <c r="O6" s="2">
        <f t="shared" si="0"/>
        <v>1</v>
      </c>
      <c r="P6" s="2">
        <f t="shared" si="0"/>
        <v>1</v>
      </c>
      <c r="Q6" s="2">
        <f t="shared" si="0"/>
        <v>1</v>
      </c>
      <c r="R6" s="2">
        <f t="shared" si="0"/>
        <v>1</v>
      </c>
      <c r="S6" s="2">
        <f t="shared" si="0"/>
        <v>1</v>
      </c>
      <c r="T6" s="2">
        <f t="shared" si="0"/>
        <v>1</v>
      </c>
      <c r="U6" s="2">
        <f t="shared" si="0"/>
        <v>1</v>
      </c>
      <c r="V6" s="2">
        <f t="shared" si="0"/>
        <v>1</v>
      </c>
      <c r="W6" s="2">
        <f t="shared" si="0"/>
        <v>1</v>
      </c>
      <c r="X6" s="2">
        <f t="shared" si="0"/>
        <v>1</v>
      </c>
      <c r="Y6" s="2">
        <f t="shared" si="0"/>
        <v>1</v>
      </c>
      <c r="Z6" s="4" t="s">
        <v>52</v>
      </c>
    </row>
    <row r="7" spans="1:26" x14ac:dyDescent="0.25">
      <c r="C7" s="2">
        <v>1</v>
      </c>
      <c r="D7" s="1">
        <v>0</v>
      </c>
      <c r="E7" s="2">
        <f t="shared" ref="E7:E65" si="1">COMBIN(9,$C7)</f>
        <v>9</v>
      </c>
      <c r="F7" s="2">
        <f t="shared" ref="F7:U65" si="2">IF(F$4-$C7-$D7&lt;0,0,PERMUT(F$4,$C7+$D7)*COMBIN(5,$D7))</f>
        <v>1</v>
      </c>
      <c r="G7" s="2">
        <f t="shared" si="2"/>
        <v>2</v>
      </c>
      <c r="H7" s="2">
        <f t="shared" si="2"/>
        <v>3</v>
      </c>
      <c r="I7" s="2">
        <f t="shared" si="2"/>
        <v>4</v>
      </c>
      <c r="J7" s="2">
        <f t="shared" si="2"/>
        <v>5</v>
      </c>
      <c r="K7" s="2">
        <f t="shared" si="2"/>
        <v>6</v>
      </c>
      <c r="L7" s="2">
        <f t="shared" si="2"/>
        <v>7</v>
      </c>
      <c r="M7" s="2">
        <f t="shared" si="2"/>
        <v>8</v>
      </c>
      <c r="N7" s="2">
        <f t="shared" si="2"/>
        <v>9</v>
      </c>
      <c r="O7" s="2">
        <f t="shared" si="2"/>
        <v>10</v>
      </c>
      <c r="P7" s="2">
        <f t="shared" si="2"/>
        <v>11</v>
      </c>
      <c r="Q7" s="2">
        <f t="shared" si="2"/>
        <v>12</v>
      </c>
      <c r="R7" s="2">
        <f t="shared" si="2"/>
        <v>13</v>
      </c>
      <c r="S7" s="2">
        <f t="shared" si="2"/>
        <v>14</v>
      </c>
      <c r="T7" s="2">
        <f t="shared" si="2"/>
        <v>15</v>
      </c>
      <c r="U7" s="2">
        <f t="shared" si="2"/>
        <v>16</v>
      </c>
      <c r="V7" s="2">
        <f t="shared" si="0"/>
        <v>17</v>
      </c>
      <c r="W7" s="2">
        <f t="shared" si="0"/>
        <v>18</v>
      </c>
      <c r="X7" s="2">
        <f t="shared" si="0"/>
        <v>19</v>
      </c>
      <c r="Y7" s="2">
        <f t="shared" si="0"/>
        <v>20</v>
      </c>
      <c r="Z7" s="3" t="s">
        <v>17</v>
      </c>
    </row>
    <row r="8" spans="1:26" x14ac:dyDescent="0.25">
      <c r="C8" s="2">
        <v>2</v>
      </c>
      <c r="D8" s="1">
        <v>0</v>
      </c>
      <c r="E8" s="2">
        <f t="shared" si="1"/>
        <v>36</v>
      </c>
      <c r="F8" s="2">
        <f t="shared" si="2"/>
        <v>0</v>
      </c>
      <c r="G8" s="2">
        <f t="shared" si="0"/>
        <v>2</v>
      </c>
      <c r="H8" s="2">
        <f t="shared" si="0"/>
        <v>6</v>
      </c>
      <c r="I8" s="2">
        <f t="shared" si="0"/>
        <v>12</v>
      </c>
      <c r="J8" s="2">
        <f t="shared" si="0"/>
        <v>20</v>
      </c>
      <c r="K8" s="2">
        <f t="shared" si="0"/>
        <v>30</v>
      </c>
      <c r="L8" s="2">
        <f t="shared" si="0"/>
        <v>42</v>
      </c>
      <c r="M8" s="2">
        <f t="shared" si="0"/>
        <v>56</v>
      </c>
      <c r="N8" s="2">
        <f t="shared" si="0"/>
        <v>72</v>
      </c>
      <c r="O8" s="2">
        <f t="shared" si="0"/>
        <v>90</v>
      </c>
      <c r="P8" s="2">
        <f t="shared" si="0"/>
        <v>110</v>
      </c>
      <c r="Q8" s="2">
        <f t="shared" si="0"/>
        <v>132</v>
      </c>
      <c r="R8" s="2">
        <f t="shared" si="0"/>
        <v>156</v>
      </c>
      <c r="S8" s="2">
        <f t="shared" si="0"/>
        <v>182</v>
      </c>
      <c r="T8" s="2">
        <f t="shared" si="0"/>
        <v>210</v>
      </c>
      <c r="U8" s="2">
        <f t="shared" si="0"/>
        <v>240</v>
      </c>
      <c r="V8" s="2">
        <f t="shared" si="0"/>
        <v>272</v>
      </c>
      <c r="W8" s="2">
        <f t="shared" si="0"/>
        <v>306</v>
      </c>
      <c r="X8" s="2">
        <f t="shared" si="0"/>
        <v>342</v>
      </c>
      <c r="Y8" s="2">
        <f t="shared" si="0"/>
        <v>380</v>
      </c>
      <c r="Z8" s="3" t="s">
        <v>122</v>
      </c>
    </row>
    <row r="9" spans="1:26" x14ac:dyDescent="0.25">
      <c r="C9" s="2">
        <v>3</v>
      </c>
      <c r="D9" s="1">
        <v>0</v>
      </c>
      <c r="E9" s="2">
        <f t="shared" si="1"/>
        <v>83.999999999999986</v>
      </c>
      <c r="F9" s="2">
        <f t="shared" si="2"/>
        <v>0</v>
      </c>
      <c r="G9" s="2">
        <f t="shared" si="0"/>
        <v>0</v>
      </c>
      <c r="H9" s="2">
        <f t="shared" si="0"/>
        <v>6</v>
      </c>
      <c r="I9" s="2">
        <f t="shared" si="0"/>
        <v>24</v>
      </c>
      <c r="J9" s="2">
        <f t="shared" si="0"/>
        <v>60</v>
      </c>
      <c r="K9" s="2">
        <f t="shared" si="0"/>
        <v>120</v>
      </c>
      <c r="L9" s="2">
        <f t="shared" si="0"/>
        <v>210</v>
      </c>
      <c r="M9" s="2">
        <f t="shared" si="0"/>
        <v>336</v>
      </c>
      <c r="N9" s="2">
        <f t="shared" si="0"/>
        <v>504</v>
      </c>
      <c r="O9" s="2">
        <f t="shared" si="0"/>
        <v>720</v>
      </c>
      <c r="P9" s="2">
        <f t="shared" si="0"/>
        <v>990</v>
      </c>
      <c r="Q9" s="2">
        <f t="shared" si="0"/>
        <v>1320</v>
      </c>
      <c r="R9" s="2">
        <f t="shared" si="0"/>
        <v>1716</v>
      </c>
      <c r="S9" s="2">
        <f t="shared" si="0"/>
        <v>2184</v>
      </c>
      <c r="T9" s="2">
        <f t="shared" si="0"/>
        <v>2730</v>
      </c>
      <c r="U9" s="2">
        <f t="shared" si="0"/>
        <v>3360</v>
      </c>
      <c r="V9" s="2">
        <f t="shared" si="0"/>
        <v>4080</v>
      </c>
      <c r="W9" s="2">
        <f t="shared" si="0"/>
        <v>4896</v>
      </c>
      <c r="X9" s="2">
        <f t="shared" si="0"/>
        <v>5814</v>
      </c>
      <c r="Y9" s="2">
        <f t="shared" si="0"/>
        <v>6840</v>
      </c>
    </row>
    <row r="10" spans="1:26" x14ac:dyDescent="0.25">
      <c r="C10" s="2">
        <v>4</v>
      </c>
      <c r="D10" s="1">
        <v>0</v>
      </c>
      <c r="E10" s="2">
        <f t="shared" si="1"/>
        <v>126</v>
      </c>
      <c r="F10" s="2">
        <f t="shared" si="2"/>
        <v>0</v>
      </c>
      <c r="G10" s="2">
        <f t="shared" si="0"/>
        <v>0</v>
      </c>
      <c r="H10" s="2">
        <f t="shared" si="0"/>
        <v>0</v>
      </c>
      <c r="I10" s="2">
        <f t="shared" si="0"/>
        <v>24</v>
      </c>
      <c r="J10" s="2">
        <f t="shared" si="0"/>
        <v>120</v>
      </c>
      <c r="K10" s="2">
        <f t="shared" si="0"/>
        <v>360</v>
      </c>
      <c r="L10" s="2">
        <f t="shared" si="0"/>
        <v>840</v>
      </c>
      <c r="M10" s="2">
        <f t="shared" si="0"/>
        <v>1680</v>
      </c>
      <c r="N10" s="2">
        <f t="shared" si="0"/>
        <v>3024</v>
      </c>
      <c r="O10" s="2">
        <f t="shared" si="0"/>
        <v>5040</v>
      </c>
      <c r="P10" s="2">
        <f t="shared" si="0"/>
        <v>7920</v>
      </c>
      <c r="Q10" s="2">
        <f t="shared" si="0"/>
        <v>11880</v>
      </c>
      <c r="R10" s="2">
        <f t="shared" si="0"/>
        <v>17160</v>
      </c>
      <c r="S10" s="2">
        <f t="shared" si="0"/>
        <v>24024</v>
      </c>
      <c r="T10" s="2">
        <f t="shared" si="0"/>
        <v>32760</v>
      </c>
      <c r="U10" s="2">
        <f t="shared" si="0"/>
        <v>43680</v>
      </c>
      <c r="V10" s="2">
        <f t="shared" si="0"/>
        <v>57120</v>
      </c>
      <c r="W10" s="2">
        <f t="shared" si="0"/>
        <v>73440</v>
      </c>
      <c r="X10" s="2">
        <f t="shared" si="0"/>
        <v>93024</v>
      </c>
      <c r="Y10" s="2">
        <f t="shared" si="0"/>
        <v>116280</v>
      </c>
    </row>
    <row r="11" spans="1:26" x14ac:dyDescent="0.25">
      <c r="C11" s="2">
        <v>5</v>
      </c>
      <c r="D11" s="1">
        <v>0</v>
      </c>
      <c r="E11" s="2">
        <f t="shared" si="1"/>
        <v>126</v>
      </c>
      <c r="F11" s="2">
        <f t="shared" si="2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120</v>
      </c>
      <c r="K11" s="2">
        <f t="shared" si="0"/>
        <v>720</v>
      </c>
      <c r="L11" s="2">
        <f t="shared" si="0"/>
        <v>2520</v>
      </c>
      <c r="M11" s="2">
        <f t="shared" si="0"/>
        <v>6720</v>
      </c>
      <c r="N11" s="2">
        <f t="shared" si="0"/>
        <v>15120</v>
      </c>
      <c r="O11" s="2">
        <f t="shared" si="0"/>
        <v>30240</v>
      </c>
      <c r="P11" s="2">
        <f t="shared" si="0"/>
        <v>55440</v>
      </c>
      <c r="Q11" s="2">
        <f t="shared" si="0"/>
        <v>95040</v>
      </c>
      <c r="R11" s="2">
        <f t="shared" si="0"/>
        <v>154440</v>
      </c>
      <c r="S11" s="2">
        <f t="shared" si="0"/>
        <v>240240</v>
      </c>
      <c r="T11" s="2">
        <f t="shared" si="0"/>
        <v>360360</v>
      </c>
      <c r="U11" s="2">
        <f t="shared" si="0"/>
        <v>524160</v>
      </c>
      <c r="V11" s="2">
        <f t="shared" si="0"/>
        <v>742560</v>
      </c>
      <c r="W11" s="2">
        <f t="shared" si="0"/>
        <v>1028160</v>
      </c>
      <c r="X11" s="2">
        <f t="shared" si="0"/>
        <v>1395360</v>
      </c>
      <c r="Y11" s="2">
        <f t="shared" si="0"/>
        <v>1860480</v>
      </c>
    </row>
    <row r="12" spans="1:26" x14ac:dyDescent="0.25">
      <c r="C12" s="2">
        <v>6</v>
      </c>
      <c r="D12" s="1">
        <v>0</v>
      </c>
      <c r="E12" s="2">
        <f t="shared" si="1"/>
        <v>83.999999999999986</v>
      </c>
      <c r="F12" s="2">
        <f t="shared" si="2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720</v>
      </c>
      <c r="L12" s="2">
        <f t="shared" si="0"/>
        <v>5040</v>
      </c>
      <c r="M12" s="2">
        <f t="shared" si="0"/>
        <v>20160</v>
      </c>
      <c r="N12" s="2">
        <f t="shared" si="0"/>
        <v>60480</v>
      </c>
      <c r="O12" s="2">
        <f t="shared" si="0"/>
        <v>151200</v>
      </c>
      <c r="P12" s="2">
        <f t="shared" si="0"/>
        <v>332640</v>
      </c>
      <c r="Q12" s="2">
        <f t="shared" si="0"/>
        <v>665280</v>
      </c>
      <c r="R12" s="2">
        <f t="shared" si="0"/>
        <v>1235520</v>
      </c>
      <c r="S12" s="2">
        <f t="shared" si="0"/>
        <v>2162160</v>
      </c>
      <c r="T12" s="2">
        <f t="shared" si="0"/>
        <v>3603600</v>
      </c>
      <c r="U12" s="2">
        <f t="shared" si="0"/>
        <v>5765760</v>
      </c>
      <c r="V12" s="2">
        <f t="shared" si="0"/>
        <v>8910720</v>
      </c>
      <c r="W12" s="2">
        <f t="shared" si="0"/>
        <v>13366080</v>
      </c>
      <c r="X12" s="2">
        <f t="shared" si="0"/>
        <v>19535040</v>
      </c>
      <c r="Y12" s="2">
        <f t="shared" si="0"/>
        <v>27907200</v>
      </c>
    </row>
    <row r="13" spans="1:26" x14ac:dyDescent="0.25">
      <c r="C13" s="2">
        <v>7</v>
      </c>
      <c r="D13" s="1">
        <v>0</v>
      </c>
      <c r="E13" s="2">
        <f t="shared" si="1"/>
        <v>36</v>
      </c>
      <c r="F13" s="2">
        <f t="shared" si="2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5040</v>
      </c>
      <c r="M13" s="2">
        <f t="shared" si="0"/>
        <v>40320</v>
      </c>
      <c r="N13" s="2">
        <f t="shared" si="0"/>
        <v>181440</v>
      </c>
      <c r="O13" s="2">
        <f t="shared" si="0"/>
        <v>604800</v>
      </c>
      <c r="P13" s="2">
        <f t="shared" si="0"/>
        <v>1663200</v>
      </c>
      <c r="Q13" s="2">
        <f t="shared" si="0"/>
        <v>3991680</v>
      </c>
      <c r="R13" s="2">
        <f t="shared" si="0"/>
        <v>8648640</v>
      </c>
      <c r="S13" s="2">
        <f t="shared" si="0"/>
        <v>17297280</v>
      </c>
      <c r="T13" s="2">
        <f t="shared" si="0"/>
        <v>32432400</v>
      </c>
      <c r="U13" s="2">
        <f t="shared" si="0"/>
        <v>57657600</v>
      </c>
      <c r="V13" s="2">
        <f t="shared" si="0"/>
        <v>98017920</v>
      </c>
      <c r="W13" s="2">
        <f t="shared" si="0"/>
        <v>160392960</v>
      </c>
      <c r="X13" s="2">
        <f t="shared" si="0"/>
        <v>253955520</v>
      </c>
      <c r="Y13" s="2">
        <f t="shared" si="0"/>
        <v>390700800</v>
      </c>
    </row>
    <row r="14" spans="1:26" x14ac:dyDescent="0.25">
      <c r="C14" s="2">
        <v>8</v>
      </c>
      <c r="D14" s="1">
        <v>0</v>
      </c>
      <c r="E14" s="2">
        <f t="shared" si="1"/>
        <v>9</v>
      </c>
      <c r="F14" s="2">
        <f t="shared" si="2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40320</v>
      </c>
      <c r="N14" s="2">
        <f t="shared" si="0"/>
        <v>362880</v>
      </c>
      <c r="O14" s="2">
        <f t="shared" si="0"/>
        <v>1814400</v>
      </c>
      <c r="P14" s="2">
        <f t="shared" si="0"/>
        <v>6652800</v>
      </c>
      <c r="Q14" s="2">
        <f t="shared" si="0"/>
        <v>19958400</v>
      </c>
      <c r="R14" s="2">
        <f t="shared" si="0"/>
        <v>51891840</v>
      </c>
      <c r="S14" s="2">
        <f t="shared" si="0"/>
        <v>121080960</v>
      </c>
      <c r="T14" s="2">
        <f t="shared" si="0"/>
        <v>259459200</v>
      </c>
      <c r="U14" s="2">
        <f t="shared" si="0"/>
        <v>518918400</v>
      </c>
      <c r="V14" s="2">
        <f t="shared" si="0"/>
        <v>980179200</v>
      </c>
      <c r="W14" s="2">
        <f t="shared" si="0"/>
        <v>1764322560</v>
      </c>
      <c r="X14" s="2">
        <f t="shared" si="0"/>
        <v>3047466240</v>
      </c>
      <c r="Y14" s="2">
        <f t="shared" si="0"/>
        <v>5079110400</v>
      </c>
    </row>
    <row r="15" spans="1:26" x14ac:dyDescent="0.25">
      <c r="C15" s="2">
        <v>9</v>
      </c>
      <c r="D15" s="1">
        <v>0</v>
      </c>
      <c r="E15" s="2">
        <f t="shared" si="1"/>
        <v>1</v>
      </c>
      <c r="F15" s="2">
        <f t="shared" si="2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362880</v>
      </c>
      <c r="O15" s="2">
        <f t="shared" si="0"/>
        <v>3628800</v>
      </c>
      <c r="P15" s="2">
        <f t="shared" si="0"/>
        <v>19958400</v>
      </c>
      <c r="Q15" s="2">
        <f t="shared" si="0"/>
        <v>79833600</v>
      </c>
      <c r="R15" s="2">
        <f t="shared" si="0"/>
        <v>259459200</v>
      </c>
      <c r="S15" s="2">
        <f t="shared" si="0"/>
        <v>726485760</v>
      </c>
      <c r="T15" s="2">
        <f t="shared" si="0"/>
        <v>1816214400</v>
      </c>
      <c r="U15" s="2">
        <f t="shared" si="0"/>
        <v>4151347200</v>
      </c>
      <c r="V15" s="2">
        <f t="shared" si="0"/>
        <v>8821612800</v>
      </c>
      <c r="W15" s="2">
        <f t="shared" si="0"/>
        <v>17643225600</v>
      </c>
      <c r="X15" s="2">
        <f t="shared" si="0"/>
        <v>33522128640</v>
      </c>
      <c r="Y15" s="2">
        <f t="shared" si="0"/>
        <v>60949324800</v>
      </c>
    </row>
    <row r="16" spans="1:26" x14ac:dyDescent="0.25">
      <c r="C16" s="2">
        <v>0</v>
      </c>
      <c r="D16" s="1">
        <v>1</v>
      </c>
      <c r="E16" s="2">
        <f t="shared" si="1"/>
        <v>1</v>
      </c>
      <c r="F16" s="2">
        <f t="shared" si="2"/>
        <v>5</v>
      </c>
      <c r="G16" s="2">
        <f t="shared" si="0"/>
        <v>10</v>
      </c>
      <c r="H16" s="2">
        <f t="shared" si="0"/>
        <v>15</v>
      </c>
      <c r="I16" s="2">
        <f t="shared" si="0"/>
        <v>20</v>
      </c>
      <c r="J16" s="2">
        <f t="shared" si="0"/>
        <v>25</v>
      </c>
      <c r="K16" s="2">
        <f t="shared" si="0"/>
        <v>30</v>
      </c>
      <c r="L16" s="2">
        <f t="shared" si="0"/>
        <v>35</v>
      </c>
      <c r="M16" s="2">
        <f t="shared" si="0"/>
        <v>40</v>
      </c>
      <c r="N16" s="2">
        <f t="shared" si="0"/>
        <v>45</v>
      </c>
      <c r="O16" s="2">
        <f t="shared" si="0"/>
        <v>50</v>
      </c>
      <c r="P16" s="2">
        <f t="shared" si="0"/>
        <v>55</v>
      </c>
      <c r="Q16" s="2">
        <f t="shared" si="0"/>
        <v>60</v>
      </c>
      <c r="R16" s="2">
        <f t="shared" si="0"/>
        <v>65</v>
      </c>
      <c r="S16" s="2">
        <f t="shared" si="0"/>
        <v>70</v>
      </c>
      <c r="T16" s="2">
        <f t="shared" si="0"/>
        <v>75</v>
      </c>
      <c r="U16" s="2">
        <f t="shared" si="0"/>
        <v>80</v>
      </c>
      <c r="V16" s="2">
        <f t="shared" si="0"/>
        <v>85</v>
      </c>
      <c r="W16" s="2">
        <f t="shared" si="0"/>
        <v>90</v>
      </c>
      <c r="X16" s="2">
        <f t="shared" si="0"/>
        <v>95</v>
      </c>
      <c r="Y16" s="2">
        <f t="shared" si="0"/>
        <v>100</v>
      </c>
    </row>
    <row r="17" spans="3:25" x14ac:dyDescent="0.25">
      <c r="C17" s="2">
        <v>1</v>
      </c>
      <c r="D17" s="1">
        <v>1</v>
      </c>
      <c r="E17" s="2">
        <f t="shared" si="1"/>
        <v>9</v>
      </c>
      <c r="F17" s="2">
        <f t="shared" si="2"/>
        <v>0</v>
      </c>
      <c r="G17" s="2">
        <f t="shared" si="0"/>
        <v>10</v>
      </c>
      <c r="H17" s="2">
        <f t="shared" si="0"/>
        <v>30</v>
      </c>
      <c r="I17" s="2">
        <f t="shared" si="0"/>
        <v>60</v>
      </c>
      <c r="J17" s="2">
        <f t="shared" si="0"/>
        <v>100</v>
      </c>
      <c r="K17" s="2">
        <f t="shared" si="0"/>
        <v>150</v>
      </c>
      <c r="L17" s="2">
        <f t="shared" si="0"/>
        <v>210</v>
      </c>
      <c r="M17" s="2">
        <f t="shared" si="0"/>
        <v>280</v>
      </c>
      <c r="N17" s="2">
        <f t="shared" si="0"/>
        <v>360</v>
      </c>
      <c r="O17" s="2">
        <f t="shared" si="0"/>
        <v>450</v>
      </c>
      <c r="P17" s="2">
        <f t="shared" si="0"/>
        <v>550</v>
      </c>
      <c r="Q17" s="2">
        <f t="shared" si="0"/>
        <v>660</v>
      </c>
      <c r="R17" s="2">
        <f t="shared" si="0"/>
        <v>780</v>
      </c>
      <c r="S17" s="2">
        <f t="shared" si="0"/>
        <v>910</v>
      </c>
      <c r="T17" s="2">
        <f t="shared" si="0"/>
        <v>1050</v>
      </c>
      <c r="U17" s="2">
        <f t="shared" si="0"/>
        <v>1200</v>
      </c>
      <c r="V17" s="2">
        <f t="shared" si="0"/>
        <v>1360</v>
      </c>
      <c r="W17" s="2">
        <f t="shared" si="0"/>
        <v>1530</v>
      </c>
      <c r="X17" s="2">
        <f t="shared" si="0"/>
        <v>1710</v>
      </c>
      <c r="Y17" s="2">
        <f t="shared" si="0"/>
        <v>1900</v>
      </c>
    </row>
    <row r="18" spans="3:25" x14ac:dyDescent="0.25">
      <c r="C18" s="2">
        <v>2</v>
      </c>
      <c r="D18" s="1">
        <v>1</v>
      </c>
      <c r="E18" s="2">
        <f t="shared" si="1"/>
        <v>36</v>
      </c>
      <c r="F18" s="2">
        <f t="shared" si="2"/>
        <v>0</v>
      </c>
      <c r="G18" s="2">
        <f t="shared" si="0"/>
        <v>0</v>
      </c>
      <c r="H18" s="2">
        <f t="shared" si="0"/>
        <v>30</v>
      </c>
      <c r="I18" s="2">
        <f t="shared" si="0"/>
        <v>120</v>
      </c>
      <c r="J18" s="2">
        <f t="shared" si="0"/>
        <v>300</v>
      </c>
      <c r="K18" s="2">
        <f t="shared" si="0"/>
        <v>600</v>
      </c>
      <c r="L18" s="2">
        <f t="shared" si="0"/>
        <v>1050</v>
      </c>
      <c r="M18" s="2">
        <f t="shared" si="0"/>
        <v>1680</v>
      </c>
      <c r="N18" s="2">
        <f t="shared" si="0"/>
        <v>2520</v>
      </c>
      <c r="O18" s="2">
        <f t="shared" si="0"/>
        <v>3600</v>
      </c>
      <c r="P18" s="2">
        <f t="shared" si="0"/>
        <v>4950</v>
      </c>
      <c r="Q18" s="2">
        <f t="shared" si="0"/>
        <v>6600</v>
      </c>
      <c r="R18" s="2">
        <f t="shared" si="0"/>
        <v>8580</v>
      </c>
      <c r="S18" s="2">
        <f t="shared" si="0"/>
        <v>10920</v>
      </c>
      <c r="T18" s="2">
        <f t="shared" si="0"/>
        <v>13650</v>
      </c>
      <c r="U18" s="2">
        <f t="shared" si="0"/>
        <v>16800</v>
      </c>
      <c r="V18" s="2">
        <f t="shared" si="0"/>
        <v>20400</v>
      </c>
      <c r="W18" s="2">
        <f t="shared" si="0"/>
        <v>24480</v>
      </c>
      <c r="X18" s="2">
        <f t="shared" si="0"/>
        <v>29070</v>
      </c>
      <c r="Y18" s="2">
        <f t="shared" si="0"/>
        <v>34200</v>
      </c>
    </row>
    <row r="19" spans="3:25" x14ac:dyDescent="0.25">
      <c r="C19" s="2">
        <v>3</v>
      </c>
      <c r="D19" s="1">
        <v>1</v>
      </c>
      <c r="E19" s="2">
        <f t="shared" si="1"/>
        <v>83.999999999999986</v>
      </c>
      <c r="F19" s="2">
        <f t="shared" si="2"/>
        <v>0</v>
      </c>
      <c r="G19" s="2">
        <f t="shared" si="0"/>
        <v>0</v>
      </c>
      <c r="H19" s="2">
        <f t="shared" si="0"/>
        <v>0</v>
      </c>
      <c r="I19" s="2">
        <f t="shared" si="0"/>
        <v>120</v>
      </c>
      <c r="J19" s="2">
        <f t="shared" si="0"/>
        <v>600</v>
      </c>
      <c r="K19" s="2">
        <f t="shared" si="0"/>
        <v>1800</v>
      </c>
      <c r="L19" s="2">
        <f t="shared" si="0"/>
        <v>4200</v>
      </c>
      <c r="M19" s="2">
        <f t="shared" si="0"/>
        <v>8400</v>
      </c>
      <c r="N19" s="2">
        <f t="shared" si="0"/>
        <v>15120</v>
      </c>
      <c r="O19" s="2">
        <f t="shared" si="0"/>
        <v>25200</v>
      </c>
      <c r="P19" s="2">
        <f t="shared" si="0"/>
        <v>39600</v>
      </c>
      <c r="Q19" s="2">
        <f t="shared" si="0"/>
        <v>59400</v>
      </c>
      <c r="R19" s="2">
        <f t="shared" si="0"/>
        <v>85800</v>
      </c>
      <c r="S19" s="2">
        <f t="shared" si="0"/>
        <v>120120</v>
      </c>
      <c r="T19" s="2">
        <f t="shared" si="0"/>
        <v>163800</v>
      </c>
      <c r="U19" s="2">
        <f t="shared" si="0"/>
        <v>218400</v>
      </c>
      <c r="V19" s="2">
        <f t="shared" si="0"/>
        <v>285600</v>
      </c>
      <c r="W19" s="2">
        <f t="shared" si="0"/>
        <v>367200</v>
      </c>
      <c r="X19" s="2">
        <f t="shared" si="0"/>
        <v>465120</v>
      </c>
      <c r="Y19" s="2">
        <f t="shared" si="0"/>
        <v>581400</v>
      </c>
    </row>
    <row r="20" spans="3:25" x14ac:dyDescent="0.25">
      <c r="C20" s="2">
        <v>4</v>
      </c>
      <c r="D20" s="1">
        <v>1</v>
      </c>
      <c r="E20" s="2">
        <f t="shared" si="1"/>
        <v>126</v>
      </c>
      <c r="F20" s="2">
        <f t="shared" si="2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600</v>
      </c>
      <c r="K20" s="2">
        <f t="shared" ref="G20:Y33" si="3">IF(K$4-$C20-$D20&lt;0,0,PERMUT(K$4,$C20+$D20)*COMBIN(5,$D20))</f>
        <v>3600</v>
      </c>
      <c r="L20" s="2">
        <f t="shared" si="3"/>
        <v>12600</v>
      </c>
      <c r="M20" s="2">
        <f t="shared" si="3"/>
        <v>33600</v>
      </c>
      <c r="N20" s="2">
        <f t="shared" si="3"/>
        <v>75600</v>
      </c>
      <c r="O20" s="2">
        <f t="shared" si="3"/>
        <v>151200</v>
      </c>
      <c r="P20" s="2">
        <f t="shared" si="3"/>
        <v>277200</v>
      </c>
      <c r="Q20" s="2">
        <f t="shared" si="3"/>
        <v>475200</v>
      </c>
      <c r="R20" s="2">
        <f t="shared" si="3"/>
        <v>772200</v>
      </c>
      <c r="S20" s="2">
        <f t="shared" si="3"/>
        <v>1201200</v>
      </c>
      <c r="T20" s="2">
        <f t="shared" si="3"/>
        <v>1801800</v>
      </c>
      <c r="U20" s="2">
        <f t="shared" si="3"/>
        <v>2620800</v>
      </c>
      <c r="V20" s="2">
        <f t="shared" si="3"/>
        <v>3712800</v>
      </c>
      <c r="W20" s="2">
        <f t="shared" si="3"/>
        <v>5140800</v>
      </c>
      <c r="X20" s="2">
        <f t="shared" si="3"/>
        <v>6976800</v>
      </c>
      <c r="Y20" s="2">
        <f t="shared" si="3"/>
        <v>9302400</v>
      </c>
    </row>
    <row r="21" spans="3:25" x14ac:dyDescent="0.25">
      <c r="C21" s="2">
        <v>5</v>
      </c>
      <c r="D21" s="1">
        <v>1</v>
      </c>
      <c r="E21" s="2">
        <f t="shared" si="1"/>
        <v>126</v>
      </c>
      <c r="F21" s="2">
        <f t="shared" si="2"/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3600</v>
      </c>
      <c r="L21" s="2">
        <f t="shared" si="3"/>
        <v>25200</v>
      </c>
      <c r="M21" s="2">
        <f t="shared" si="3"/>
        <v>100800</v>
      </c>
      <c r="N21" s="2">
        <f t="shared" si="3"/>
        <v>302400</v>
      </c>
      <c r="O21" s="2">
        <f t="shared" si="3"/>
        <v>756000</v>
      </c>
      <c r="P21" s="2">
        <f t="shared" si="3"/>
        <v>1663200</v>
      </c>
      <c r="Q21" s="2">
        <f t="shared" si="3"/>
        <v>3326400</v>
      </c>
      <c r="R21" s="2">
        <f t="shared" si="3"/>
        <v>6177600</v>
      </c>
      <c r="S21" s="2">
        <f t="shared" si="3"/>
        <v>10810800</v>
      </c>
      <c r="T21" s="2">
        <f t="shared" si="3"/>
        <v>18018000</v>
      </c>
      <c r="U21" s="2">
        <f t="shared" si="3"/>
        <v>28828800</v>
      </c>
      <c r="V21" s="2">
        <f t="shared" si="3"/>
        <v>44553600</v>
      </c>
      <c r="W21" s="2">
        <f t="shared" si="3"/>
        <v>66830400</v>
      </c>
      <c r="X21" s="2">
        <f t="shared" si="3"/>
        <v>97675200</v>
      </c>
      <c r="Y21" s="2">
        <f t="shared" si="3"/>
        <v>139536000</v>
      </c>
    </row>
    <row r="22" spans="3:25" x14ac:dyDescent="0.25">
      <c r="C22" s="2">
        <v>6</v>
      </c>
      <c r="D22" s="1">
        <v>1</v>
      </c>
      <c r="E22" s="2">
        <f t="shared" si="1"/>
        <v>83.999999999999986</v>
      </c>
      <c r="F22" s="2">
        <f t="shared" si="2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25200</v>
      </c>
      <c r="M22" s="2">
        <f t="shared" si="3"/>
        <v>201600</v>
      </c>
      <c r="N22" s="2">
        <f t="shared" si="3"/>
        <v>907200</v>
      </c>
      <c r="O22" s="2">
        <f t="shared" si="3"/>
        <v>3024000</v>
      </c>
      <c r="P22" s="2">
        <f t="shared" si="3"/>
        <v>8316000</v>
      </c>
      <c r="Q22" s="2">
        <f t="shared" si="3"/>
        <v>19958400</v>
      </c>
      <c r="R22" s="2">
        <f t="shared" si="3"/>
        <v>43243200</v>
      </c>
      <c r="S22" s="2">
        <f t="shared" si="3"/>
        <v>86486400</v>
      </c>
      <c r="T22" s="2">
        <f t="shared" si="3"/>
        <v>162162000</v>
      </c>
      <c r="U22" s="2">
        <f t="shared" si="3"/>
        <v>288288000</v>
      </c>
      <c r="V22" s="2">
        <f t="shared" si="3"/>
        <v>490089600</v>
      </c>
      <c r="W22" s="2">
        <f t="shared" si="3"/>
        <v>801964800</v>
      </c>
      <c r="X22" s="2">
        <f t="shared" si="3"/>
        <v>1269777600</v>
      </c>
      <c r="Y22" s="2">
        <f t="shared" si="3"/>
        <v>1953504000</v>
      </c>
    </row>
    <row r="23" spans="3:25" x14ac:dyDescent="0.25">
      <c r="C23" s="2">
        <v>7</v>
      </c>
      <c r="D23" s="1">
        <v>1</v>
      </c>
      <c r="E23" s="2">
        <f t="shared" si="1"/>
        <v>36</v>
      </c>
      <c r="F23" s="2">
        <f t="shared" si="2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201600</v>
      </c>
      <c r="N23" s="2">
        <f t="shared" si="3"/>
        <v>1814400</v>
      </c>
      <c r="O23" s="2">
        <f t="shared" si="3"/>
        <v>9072000</v>
      </c>
      <c r="P23" s="2">
        <f t="shared" si="3"/>
        <v>33264000</v>
      </c>
      <c r="Q23" s="2">
        <f t="shared" si="3"/>
        <v>99792000</v>
      </c>
      <c r="R23" s="2">
        <f t="shared" si="3"/>
        <v>259459200</v>
      </c>
      <c r="S23" s="2">
        <f t="shared" si="3"/>
        <v>605404800</v>
      </c>
      <c r="T23" s="2">
        <f t="shared" si="3"/>
        <v>1297296000</v>
      </c>
      <c r="U23" s="2">
        <f t="shared" si="3"/>
        <v>2594592000</v>
      </c>
      <c r="V23" s="2">
        <f t="shared" si="3"/>
        <v>4900896000</v>
      </c>
      <c r="W23" s="2">
        <f t="shared" si="3"/>
        <v>8821612800</v>
      </c>
      <c r="X23" s="2">
        <f t="shared" si="3"/>
        <v>15237331200</v>
      </c>
      <c r="Y23" s="2">
        <f t="shared" si="3"/>
        <v>25395552000</v>
      </c>
    </row>
    <row r="24" spans="3:25" x14ac:dyDescent="0.25">
      <c r="C24" s="2">
        <v>8</v>
      </c>
      <c r="D24" s="1">
        <v>1</v>
      </c>
      <c r="E24" s="2">
        <f t="shared" si="1"/>
        <v>9</v>
      </c>
      <c r="F24" s="2">
        <f t="shared" si="2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1814400</v>
      </c>
      <c r="O24" s="2">
        <f t="shared" si="3"/>
        <v>18144000</v>
      </c>
      <c r="P24" s="2">
        <f t="shared" si="3"/>
        <v>99792000</v>
      </c>
      <c r="Q24" s="2">
        <f t="shared" si="3"/>
        <v>399168000</v>
      </c>
      <c r="R24" s="2">
        <f t="shared" si="3"/>
        <v>1297296000</v>
      </c>
      <c r="S24" s="2">
        <f t="shared" si="3"/>
        <v>3632428800</v>
      </c>
      <c r="T24" s="2">
        <f t="shared" si="3"/>
        <v>9081072000</v>
      </c>
      <c r="U24" s="2">
        <f t="shared" si="3"/>
        <v>20756736000</v>
      </c>
      <c r="V24" s="2">
        <f t="shared" si="3"/>
        <v>44108064000</v>
      </c>
      <c r="W24" s="2">
        <f t="shared" si="3"/>
        <v>88216128000</v>
      </c>
      <c r="X24" s="2">
        <f t="shared" si="3"/>
        <v>167610643200</v>
      </c>
      <c r="Y24" s="2">
        <f t="shared" si="3"/>
        <v>304746624000</v>
      </c>
    </row>
    <row r="25" spans="3:25" x14ac:dyDescent="0.25">
      <c r="C25" s="2">
        <v>9</v>
      </c>
      <c r="D25" s="1">
        <v>1</v>
      </c>
      <c r="E25" s="2">
        <f t="shared" si="1"/>
        <v>1</v>
      </c>
      <c r="F25" s="2">
        <f t="shared" si="2"/>
        <v>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18144000</v>
      </c>
      <c r="P25" s="2">
        <f t="shared" si="3"/>
        <v>199584000</v>
      </c>
      <c r="Q25" s="2">
        <f t="shared" si="3"/>
        <v>1197504000</v>
      </c>
      <c r="R25" s="2">
        <f t="shared" si="3"/>
        <v>5189184000</v>
      </c>
      <c r="S25" s="2">
        <f t="shared" si="3"/>
        <v>18162144000</v>
      </c>
      <c r="T25" s="2">
        <f t="shared" si="3"/>
        <v>54486432000</v>
      </c>
      <c r="U25" s="2">
        <f t="shared" si="3"/>
        <v>145297152000</v>
      </c>
      <c r="V25" s="2">
        <f t="shared" si="3"/>
        <v>352864512000</v>
      </c>
      <c r="W25" s="2">
        <f t="shared" si="3"/>
        <v>793945152000</v>
      </c>
      <c r="X25" s="2">
        <f t="shared" si="3"/>
        <v>1676106432000</v>
      </c>
      <c r="Y25" s="2">
        <f t="shared" si="3"/>
        <v>3352212864000</v>
      </c>
    </row>
    <row r="26" spans="3:25" x14ac:dyDescent="0.25">
      <c r="C26" s="2">
        <v>0</v>
      </c>
      <c r="D26" s="1">
        <v>2</v>
      </c>
      <c r="E26" s="2">
        <f t="shared" si="1"/>
        <v>1</v>
      </c>
      <c r="F26" s="2">
        <f t="shared" si="2"/>
        <v>0</v>
      </c>
      <c r="G26" s="2">
        <f t="shared" si="3"/>
        <v>20</v>
      </c>
      <c r="H26" s="2">
        <f t="shared" si="3"/>
        <v>60</v>
      </c>
      <c r="I26" s="2">
        <f t="shared" si="3"/>
        <v>120</v>
      </c>
      <c r="J26" s="2">
        <f t="shared" si="3"/>
        <v>200</v>
      </c>
      <c r="K26" s="2">
        <f t="shared" si="3"/>
        <v>300</v>
      </c>
      <c r="L26" s="2">
        <f t="shared" si="3"/>
        <v>420</v>
      </c>
      <c r="M26" s="2">
        <f t="shared" si="3"/>
        <v>560</v>
      </c>
      <c r="N26" s="2">
        <f t="shared" si="3"/>
        <v>720</v>
      </c>
      <c r="O26" s="2">
        <f t="shared" si="3"/>
        <v>900</v>
      </c>
      <c r="P26" s="2">
        <f t="shared" si="3"/>
        <v>1100</v>
      </c>
      <c r="Q26" s="2">
        <f t="shared" si="3"/>
        <v>1320</v>
      </c>
      <c r="R26" s="2">
        <f t="shared" si="3"/>
        <v>1560</v>
      </c>
      <c r="S26" s="2">
        <f t="shared" si="3"/>
        <v>1820</v>
      </c>
      <c r="T26" s="2">
        <f t="shared" si="3"/>
        <v>2100</v>
      </c>
      <c r="U26" s="2">
        <f t="shared" si="3"/>
        <v>2400</v>
      </c>
      <c r="V26" s="2">
        <f t="shared" si="3"/>
        <v>2720</v>
      </c>
      <c r="W26" s="2">
        <f t="shared" si="3"/>
        <v>3060</v>
      </c>
      <c r="X26" s="2">
        <f t="shared" si="3"/>
        <v>3420</v>
      </c>
      <c r="Y26" s="2">
        <f t="shared" si="3"/>
        <v>3800</v>
      </c>
    </row>
    <row r="27" spans="3:25" x14ac:dyDescent="0.25">
      <c r="C27" s="2">
        <v>1</v>
      </c>
      <c r="D27" s="1">
        <v>2</v>
      </c>
      <c r="E27" s="2">
        <f t="shared" si="1"/>
        <v>9</v>
      </c>
      <c r="F27" s="2">
        <f t="shared" si="2"/>
        <v>0</v>
      </c>
      <c r="G27" s="2">
        <f t="shared" si="3"/>
        <v>0</v>
      </c>
      <c r="H27" s="2">
        <f t="shared" si="3"/>
        <v>60</v>
      </c>
      <c r="I27" s="2">
        <f t="shared" si="3"/>
        <v>240</v>
      </c>
      <c r="J27" s="2">
        <f t="shared" si="3"/>
        <v>600</v>
      </c>
      <c r="K27" s="2">
        <f t="shared" si="3"/>
        <v>1200</v>
      </c>
      <c r="L27" s="2">
        <f t="shared" si="3"/>
        <v>2100</v>
      </c>
      <c r="M27" s="2">
        <f t="shared" si="3"/>
        <v>3360</v>
      </c>
      <c r="N27" s="2">
        <f t="shared" si="3"/>
        <v>5040</v>
      </c>
      <c r="O27" s="2">
        <f t="shared" si="3"/>
        <v>7200</v>
      </c>
      <c r="P27" s="2">
        <f t="shared" si="3"/>
        <v>9900</v>
      </c>
      <c r="Q27" s="2">
        <f t="shared" si="3"/>
        <v>13200</v>
      </c>
      <c r="R27" s="2">
        <f t="shared" si="3"/>
        <v>17160</v>
      </c>
      <c r="S27" s="2">
        <f t="shared" si="3"/>
        <v>21840</v>
      </c>
      <c r="T27" s="2">
        <f t="shared" si="3"/>
        <v>27300</v>
      </c>
      <c r="U27" s="2">
        <f t="shared" si="3"/>
        <v>33600</v>
      </c>
      <c r="V27" s="2">
        <f t="shared" si="3"/>
        <v>40800</v>
      </c>
      <c r="W27" s="2">
        <f t="shared" si="3"/>
        <v>48960</v>
      </c>
      <c r="X27" s="2">
        <f t="shared" si="3"/>
        <v>58140</v>
      </c>
      <c r="Y27" s="2">
        <f t="shared" si="3"/>
        <v>68400</v>
      </c>
    </row>
    <row r="28" spans="3:25" x14ac:dyDescent="0.25">
      <c r="C28" s="2">
        <v>2</v>
      </c>
      <c r="D28" s="1">
        <v>2</v>
      </c>
      <c r="E28" s="2">
        <f t="shared" si="1"/>
        <v>36</v>
      </c>
      <c r="F28" s="2">
        <f t="shared" si="2"/>
        <v>0</v>
      </c>
      <c r="G28" s="2">
        <f t="shared" si="3"/>
        <v>0</v>
      </c>
      <c r="H28" s="2">
        <f t="shared" si="3"/>
        <v>0</v>
      </c>
      <c r="I28" s="2">
        <f t="shared" si="3"/>
        <v>240</v>
      </c>
      <c r="J28" s="2">
        <f t="shared" si="3"/>
        <v>1200</v>
      </c>
      <c r="K28" s="2">
        <f t="shared" si="3"/>
        <v>3600</v>
      </c>
      <c r="L28" s="2">
        <f t="shared" si="3"/>
        <v>8400</v>
      </c>
      <c r="M28" s="2">
        <f t="shared" si="3"/>
        <v>16800</v>
      </c>
      <c r="N28" s="2">
        <f t="shared" si="3"/>
        <v>30240</v>
      </c>
      <c r="O28" s="2">
        <f t="shared" si="3"/>
        <v>50400</v>
      </c>
      <c r="P28" s="2">
        <f t="shared" si="3"/>
        <v>79200</v>
      </c>
      <c r="Q28" s="2">
        <f t="shared" si="3"/>
        <v>118800</v>
      </c>
      <c r="R28" s="2">
        <f t="shared" si="3"/>
        <v>171600</v>
      </c>
      <c r="S28" s="2">
        <f t="shared" si="3"/>
        <v>240240</v>
      </c>
      <c r="T28" s="2">
        <f t="shared" si="3"/>
        <v>327600</v>
      </c>
      <c r="U28" s="2">
        <f t="shared" si="3"/>
        <v>436800</v>
      </c>
      <c r="V28" s="2">
        <f t="shared" si="3"/>
        <v>571200</v>
      </c>
      <c r="W28" s="2">
        <f t="shared" si="3"/>
        <v>734400</v>
      </c>
      <c r="X28" s="2">
        <f t="shared" si="3"/>
        <v>930240</v>
      </c>
      <c r="Y28" s="2">
        <f t="shared" si="3"/>
        <v>1162800</v>
      </c>
    </row>
    <row r="29" spans="3:25" x14ac:dyDescent="0.25">
      <c r="C29" s="2">
        <v>3</v>
      </c>
      <c r="D29" s="1">
        <v>2</v>
      </c>
      <c r="E29" s="2">
        <f t="shared" si="1"/>
        <v>83.999999999999986</v>
      </c>
      <c r="F29" s="2">
        <f t="shared" si="2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1200</v>
      </c>
      <c r="K29" s="2">
        <f t="shared" si="3"/>
        <v>7200</v>
      </c>
      <c r="L29" s="2">
        <f t="shared" si="3"/>
        <v>25200</v>
      </c>
      <c r="M29" s="2">
        <f t="shared" si="3"/>
        <v>67200</v>
      </c>
      <c r="N29" s="2">
        <f t="shared" si="3"/>
        <v>151200</v>
      </c>
      <c r="O29" s="2">
        <f t="shared" si="3"/>
        <v>302400</v>
      </c>
      <c r="P29" s="2">
        <f t="shared" si="3"/>
        <v>554400</v>
      </c>
      <c r="Q29" s="2">
        <f t="shared" si="3"/>
        <v>950400</v>
      </c>
      <c r="R29" s="2">
        <f t="shared" si="3"/>
        <v>1544400</v>
      </c>
      <c r="S29" s="2">
        <f t="shared" si="3"/>
        <v>2402400</v>
      </c>
      <c r="T29" s="2">
        <f t="shared" si="3"/>
        <v>3603600</v>
      </c>
      <c r="U29" s="2">
        <f t="shared" si="3"/>
        <v>5241600</v>
      </c>
      <c r="V29" s="2">
        <f t="shared" si="3"/>
        <v>7425600</v>
      </c>
      <c r="W29" s="2">
        <f t="shared" si="3"/>
        <v>10281600</v>
      </c>
      <c r="X29" s="2">
        <f t="shared" si="3"/>
        <v>13953600</v>
      </c>
      <c r="Y29" s="2">
        <f t="shared" si="3"/>
        <v>18604800</v>
      </c>
    </row>
    <row r="30" spans="3:25" x14ac:dyDescent="0.25">
      <c r="C30" s="2">
        <v>4</v>
      </c>
      <c r="D30" s="1">
        <v>2</v>
      </c>
      <c r="E30" s="2">
        <f t="shared" si="1"/>
        <v>126</v>
      </c>
      <c r="F30" s="2">
        <f t="shared" si="2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7200</v>
      </c>
      <c r="L30" s="2">
        <f t="shared" si="3"/>
        <v>50400</v>
      </c>
      <c r="M30" s="2">
        <f t="shared" si="3"/>
        <v>201600</v>
      </c>
      <c r="N30" s="2">
        <f t="shared" si="3"/>
        <v>604800</v>
      </c>
      <c r="O30" s="2">
        <f t="shared" si="3"/>
        <v>1512000</v>
      </c>
      <c r="P30" s="2">
        <f t="shared" si="3"/>
        <v>3326400</v>
      </c>
      <c r="Q30" s="2">
        <f t="shared" si="3"/>
        <v>6652800</v>
      </c>
      <c r="R30" s="2">
        <f t="shared" si="3"/>
        <v>12355200</v>
      </c>
      <c r="S30" s="2">
        <f t="shared" si="3"/>
        <v>21621600</v>
      </c>
      <c r="T30" s="2">
        <f t="shared" si="3"/>
        <v>36036000</v>
      </c>
      <c r="U30" s="2">
        <f t="shared" si="3"/>
        <v>57657600</v>
      </c>
      <c r="V30" s="2">
        <f t="shared" si="3"/>
        <v>89107200</v>
      </c>
      <c r="W30" s="2">
        <f t="shared" si="3"/>
        <v>133660800</v>
      </c>
      <c r="X30" s="2">
        <f t="shared" si="3"/>
        <v>195350400</v>
      </c>
      <c r="Y30" s="2">
        <f t="shared" si="3"/>
        <v>279072000</v>
      </c>
    </row>
    <row r="31" spans="3:25" x14ac:dyDescent="0.25">
      <c r="C31" s="2">
        <v>5</v>
      </c>
      <c r="D31" s="1">
        <v>2</v>
      </c>
      <c r="E31" s="2">
        <f t="shared" si="1"/>
        <v>126</v>
      </c>
      <c r="F31" s="2">
        <f t="shared" si="2"/>
        <v>0</v>
      </c>
      <c r="G31" s="2">
        <f t="shared" si="3"/>
        <v>0</v>
      </c>
      <c r="H31" s="2">
        <f t="shared" si="3"/>
        <v>0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50400</v>
      </c>
      <c r="M31" s="2">
        <f t="shared" si="3"/>
        <v>403200</v>
      </c>
      <c r="N31" s="2">
        <f t="shared" si="3"/>
        <v>1814400</v>
      </c>
      <c r="O31" s="2">
        <f t="shared" si="3"/>
        <v>6048000</v>
      </c>
      <c r="P31" s="2">
        <f t="shared" si="3"/>
        <v>16632000</v>
      </c>
      <c r="Q31" s="2">
        <f t="shared" si="3"/>
        <v>39916800</v>
      </c>
      <c r="R31" s="2">
        <f t="shared" si="3"/>
        <v>86486400</v>
      </c>
      <c r="S31" s="2">
        <f t="shared" si="3"/>
        <v>172972800</v>
      </c>
      <c r="T31" s="2">
        <f t="shared" si="3"/>
        <v>324324000</v>
      </c>
      <c r="U31" s="2">
        <f t="shared" si="3"/>
        <v>576576000</v>
      </c>
      <c r="V31" s="2">
        <f t="shared" si="3"/>
        <v>980179200</v>
      </c>
      <c r="W31" s="2">
        <f t="shared" si="3"/>
        <v>1603929600</v>
      </c>
      <c r="X31" s="2">
        <f t="shared" si="3"/>
        <v>2539555200</v>
      </c>
      <c r="Y31" s="2">
        <f t="shared" si="3"/>
        <v>3907008000</v>
      </c>
    </row>
    <row r="32" spans="3:25" x14ac:dyDescent="0.25">
      <c r="C32" s="2">
        <v>6</v>
      </c>
      <c r="D32" s="1">
        <v>2</v>
      </c>
      <c r="E32" s="2">
        <f t="shared" si="1"/>
        <v>83.999999999999986</v>
      </c>
      <c r="F32" s="2">
        <f t="shared" si="2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403200</v>
      </c>
      <c r="N32" s="2">
        <f t="shared" si="3"/>
        <v>3628800</v>
      </c>
      <c r="O32" s="2">
        <f t="shared" si="3"/>
        <v>18144000</v>
      </c>
      <c r="P32" s="2">
        <f t="shared" si="3"/>
        <v>66528000</v>
      </c>
      <c r="Q32" s="2">
        <f t="shared" si="3"/>
        <v>199584000</v>
      </c>
      <c r="R32" s="2">
        <f t="shared" si="3"/>
        <v>518918400</v>
      </c>
      <c r="S32" s="2">
        <f t="shared" si="3"/>
        <v>1210809600</v>
      </c>
      <c r="T32" s="2">
        <f t="shared" si="3"/>
        <v>2594592000</v>
      </c>
      <c r="U32" s="2">
        <f t="shared" si="3"/>
        <v>5189184000</v>
      </c>
      <c r="V32" s="2">
        <f t="shared" si="3"/>
        <v>9801792000</v>
      </c>
      <c r="W32" s="2">
        <f t="shared" si="3"/>
        <v>17643225600</v>
      </c>
      <c r="X32" s="2">
        <f t="shared" si="3"/>
        <v>30474662400</v>
      </c>
      <c r="Y32" s="2">
        <f t="shared" si="3"/>
        <v>50791104000</v>
      </c>
    </row>
    <row r="33" spans="3:25" x14ac:dyDescent="0.25">
      <c r="C33" s="2">
        <v>7</v>
      </c>
      <c r="D33" s="1">
        <v>2</v>
      </c>
      <c r="E33" s="2">
        <f t="shared" si="1"/>
        <v>36</v>
      </c>
      <c r="F33" s="2">
        <f t="shared" si="2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3628800</v>
      </c>
      <c r="O33" s="2">
        <f t="shared" si="3"/>
        <v>36288000</v>
      </c>
      <c r="P33" s="2">
        <f t="shared" si="3"/>
        <v>199584000</v>
      </c>
      <c r="Q33" s="2">
        <f t="shared" si="3"/>
        <v>798336000</v>
      </c>
      <c r="R33" s="2">
        <f t="shared" si="3"/>
        <v>2594592000</v>
      </c>
      <c r="S33" s="2">
        <f t="shared" ref="G33:Y47" si="4">IF(S$4-$C33-$D33&lt;0,0,PERMUT(S$4,$C33+$D33)*COMBIN(5,$D33))</f>
        <v>7264857600</v>
      </c>
      <c r="T33" s="2">
        <f t="shared" si="4"/>
        <v>18162144000</v>
      </c>
      <c r="U33" s="2">
        <f t="shared" si="4"/>
        <v>41513472000</v>
      </c>
      <c r="V33" s="2">
        <f t="shared" si="4"/>
        <v>88216128000</v>
      </c>
      <c r="W33" s="2">
        <f t="shared" si="4"/>
        <v>176432256000</v>
      </c>
      <c r="X33" s="2">
        <f t="shared" si="4"/>
        <v>335221286400</v>
      </c>
      <c r="Y33" s="2">
        <f t="shared" si="4"/>
        <v>609493248000</v>
      </c>
    </row>
    <row r="34" spans="3:25" x14ac:dyDescent="0.25">
      <c r="C34" s="2">
        <v>8</v>
      </c>
      <c r="D34" s="1">
        <v>2</v>
      </c>
      <c r="E34" s="2">
        <f t="shared" si="1"/>
        <v>9</v>
      </c>
      <c r="F34" s="2">
        <f t="shared" si="2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36288000</v>
      </c>
      <c r="P34" s="2">
        <f t="shared" si="4"/>
        <v>399168000</v>
      </c>
      <c r="Q34" s="2">
        <f t="shared" si="4"/>
        <v>2395008000</v>
      </c>
      <c r="R34" s="2">
        <f t="shared" si="4"/>
        <v>10378368000</v>
      </c>
      <c r="S34" s="2">
        <f t="shared" si="4"/>
        <v>36324288000</v>
      </c>
      <c r="T34" s="2">
        <f t="shared" si="4"/>
        <v>108972864000</v>
      </c>
      <c r="U34" s="2">
        <f t="shared" si="4"/>
        <v>290594304000</v>
      </c>
      <c r="V34" s="2">
        <f t="shared" si="4"/>
        <v>705729024000</v>
      </c>
      <c r="W34" s="2">
        <f t="shared" si="4"/>
        <v>1587890304000</v>
      </c>
      <c r="X34" s="2">
        <f t="shared" si="4"/>
        <v>3352212864000</v>
      </c>
      <c r="Y34" s="2">
        <f t="shared" si="4"/>
        <v>6704425728000</v>
      </c>
    </row>
    <row r="35" spans="3:25" x14ac:dyDescent="0.25">
      <c r="C35" s="2">
        <v>9</v>
      </c>
      <c r="D35" s="1">
        <v>2</v>
      </c>
      <c r="E35" s="2">
        <f t="shared" si="1"/>
        <v>1</v>
      </c>
      <c r="F35" s="2">
        <f t="shared" si="2"/>
        <v>0</v>
      </c>
      <c r="G35" s="2">
        <f t="shared" si="4"/>
        <v>0</v>
      </c>
      <c r="H35" s="2">
        <f t="shared" si="4"/>
        <v>0</v>
      </c>
      <c r="I35" s="2">
        <f t="shared" si="4"/>
        <v>0</v>
      </c>
      <c r="J35" s="2">
        <f t="shared" si="4"/>
        <v>0</v>
      </c>
      <c r="K35" s="2">
        <f t="shared" si="4"/>
        <v>0</v>
      </c>
      <c r="L35" s="2">
        <f t="shared" si="4"/>
        <v>0</v>
      </c>
      <c r="M35" s="2">
        <f t="shared" si="4"/>
        <v>0</v>
      </c>
      <c r="N35" s="2">
        <f t="shared" si="4"/>
        <v>0</v>
      </c>
      <c r="O35" s="2">
        <f t="shared" si="4"/>
        <v>0</v>
      </c>
      <c r="P35" s="2">
        <f t="shared" si="4"/>
        <v>399168000</v>
      </c>
      <c r="Q35" s="2">
        <f t="shared" si="4"/>
        <v>4790016000</v>
      </c>
      <c r="R35" s="2">
        <f t="shared" si="4"/>
        <v>31135104000</v>
      </c>
      <c r="S35" s="2">
        <f t="shared" si="4"/>
        <v>145297152000</v>
      </c>
      <c r="T35" s="2">
        <f t="shared" si="4"/>
        <v>544864320000</v>
      </c>
      <c r="U35" s="2">
        <f t="shared" si="4"/>
        <v>1743565824000</v>
      </c>
      <c r="V35" s="2">
        <f t="shared" si="4"/>
        <v>4940103168000</v>
      </c>
      <c r="W35" s="2">
        <f t="shared" si="4"/>
        <v>12703122432000</v>
      </c>
      <c r="X35" s="2">
        <f t="shared" si="4"/>
        <v>30169915776000</v>
      </c>
      <c r="Y35" s="2">
        <f t="shared" si="4"/>
        <v>67044257280000</v>
      </c>
    </row>
    <row r="36" spans="3:25" x14ac:dyDescent="0.25">
      <c r="C36" s="2">
        <v>0</v>
      </c>
      <c r="D36" s="1">
        <v>3</v>
      </c>
      <c r="E36" s="2">
        <f t="shared" si="1"/>
        <v>1</v>
      </c>
      <c r="F36" s="2">
        <f t="shared" si="2"/>
        <v>0</v>
      </c>
      <c r="G36" s="2">
        <f t="shared" si="4"/>
        <v>0</v>
      </c>
      <c r="H36" s="2">
        <f t="shared" si="4"/>
        <v>60</v>
      </c>
      <c r="I36" s="2">
        <f t="shared" si="4"/>
        <v>240</v>
      </c>
      <c r="J36" s="2">
        <f t="shared" si="4"/>
        <v>600</v>
      </c>
      <c r="K36" s="2">
        <f t="shared" si="4"/>
        <v>1200</v>
      </c>
      <c r="L36" s="2">
        <f t="shared" si="4"/>
        <v>2100</v>
      </c>
      <c r="M36" s="2">
        <f t="shared" si="4"/>
        <v>3360</v>
      </c>
      <c r="N36" s="2">
        <f t="shared" si="4"/>
        <v>5040</v>
      </c>
      <c r="O36" s="2">
        <f t="shared" si="4"/>
        <v>7200</v>
      </c>
      <c r="P36" s="2">
        <f t="shared" si="4"/>
        <v>9900</v>
      </c>
      <c r="Q36" s="2">
        <f t="shared" si="4"/>
        <v>13200</v>
      </c>
      <c r="R36" s="2">
        <f t="shared" si="4"/>
        <v>17160</v>
      </c>
      <c r="S36" s="2">
        <f t="shared" si="4"/>
        <v>21840</v>
      </c>
      <c r="T36" s="2">
        <f t="shared" si="4"/>
        <v>27300</v>
      </c>
      <c r="U36" s="2">
        <f t="shared" si="4"/>
        <v>33600</v>
      </c>
      <c r="V36" s="2">
        <f t="shared" si="4"/>
        <v>40800</v>
      </c>
      <c r="W36" s="2">
        <f t="shared" si="4"/>
        <v>48960</v>
      </c>
      <c r="X36" s="2">
        <f t="shared" si="4"/>
        <v>58140</v>
      </c>
      <c r="Y36" s="2">
        <f t="shared" si="4"/>
        <v>68400</v>
      </c>
    </row>
    <row r="37" spans="3:25" x14ac:dyDescent="0.25">
      <c r="C37" s="2">
        <v>1</v>
      </c>
      <c r="D37" s="1">
        <v>3</v>
      </c>
      <c r="E37" s="2">
        <f t="shared" si="1"/>
        <v>9</v>
      </c>
      <c r="F37" s="2">
        <f t="shared" si="2"/>
        <v>0</v>
      </c>
      <c r="G37" s="2">
        <f t="shared" si="4"/>
        <v>0</v>
      </c>
      <c r="H37" s="2">
        <f t="shared" si="4"/>
        <v>0</v>
      </c>
      <c r="I37" s="2">
        <f t="shared" si="4"/>
        <v>240</v>
      </c>
      <c r="J37" s="2">
        <f t="shared" si="4"/>
        <v>1200</v>
      </c>
      <c r="K37" s="2">
        <f t="shared" si="4"/>
        <v>3600</v>
      </c>
      <c r="L37" s="2">
        <f t="shared" si="4"/>
        <v>8400</v>
      </c>
      <c r="M37" s="2">
        <f t="shared" si="4"/>
        <v>16800</v>
      </c>
      <c r="N37" s="2">
        <f t="shared" si="4"/>
        <v>30240</v>
      </c>
      <c r="O37" s="2">
        <f t="shared" si="4"/>
        <v>50400</v>
      </c>
      <c r="P37" s="2">
        <f t="shared" si="4"/>
        <v>79200</v>
      </c>
      <c r="Q37" s="2">
        <f t="shared" si="4"/>
        <v>118800</v>
      </c>
      <c r="R37" s="2">
        <f t="shared" si="4"/>
        <v>171600</v>
      </c>
      <c r="S37" s="2">
        <f t="shared" si="4"/>
        <v>240240</v>
      </c>
      <c r="T37" s="2">
        <f t="shared" si="4"/>
        <v>327600</v>
      </c>
      <c r="U37" s="2">
        <f t="shared" si="4"/>
        <v>436800</v>
      </c>
      <c r="V37" s="2">
        <f t="shared" si="4"/>
        <v>571200</v>
      </c>
      <c r="W37" s="2">
        <f t="shared" si="4"/>
        <v>734400</v>
      </c>
      <c r="X37" s="2">
        <f t="shared" si="4"/>
        <v>930240</v>
      </c>
      <c r="Y37" s="2">
        <f t="shared" si="4"/>
        <v>1162800</v>
      </c>
    </row>
    <row r="38" spans="3:25" x14ac:dyDescent="0.25">
      <c r="C38" s="2">
        <v>2</v>
      </c>
      <c r="D38" s="1">
        <v>3</v>
      </c>
      <c r="E38" s="2">
        <f t="shared" si="1"/>
        <v>36</v>
      </c>
      <c r="F38" s="2">
        <f t="shared" si="2"/>
        <v>0</v>
      </c>
      <c r="G38" s="2">
        <f t="shared" si="4"/>
        <v>0</v>
      </c>
      <c r="H38" s="2">
        <f t="shared" si="4"/>
        <v>0</v>
      </c>
      <c r="I38" s="2">
        <f t="shared" si="4"/>
        <v>0</v>
      </c>
      <c r="J38" s="2">
        <f t="shared" si="4"/>
        <v>1200</v>
      </c>
      <c r="K38" s="2">
        <f t="shared" si="4"/>
        <v>7200</v>
      </c>
      <c r="L38" s="2">
        <f t="shared" si="4"/>
        <v>25200</v>
      </c>
      <c r="M38" s="2">
        <f t="shared" si="4"/>
        <v>67200</v>
      </c>
      <c r="N38" s="2">
        <f t="shared" si="4"/>
        <v>151200</v>
      </c>
      <c r="O38" s="2">
        <f t="shared" si="4"/>
        <v>302400</v>
      </c>
      <c r="P38" s="2">
        <f t="shared" si="4"/>
        <v>554400</v>
      </c>
      <c r="Q38" s="2">
        <f t="shared" si="4"/>
        <v>950400</v>
      </c>
      <c r="R38" s="2">
        <f t="shared" si="4"/>
        <v>1544400</v>
      </c>
      <c r="S38" s="2">
        <f t="shared" si="4"/>
        <v>2402400</v>
      </c>
      <c r="T38" s="2">
        <f t="shared" si="4"/>
        <v>3603600</v>
      </c>
      <c r="U38" s="2">
        <f t="shared" si="4"/>
        <v>5241600</v>
      </c>
      <c r="V38" s="2">
        <f t="shared" si="4"/>
        <v>7425600</v>
      </c>
      <c r="W38" s="2">
        <f t="shared" si="4"/>
        <v>10281600</v>
      </c>
      <c r="X38" s="2">
        <f t="shared" si="4"/>
        <v>13953600</v>
      </c>
      <c r="Y38" s="2">
        <f t="shared" si="4"/>
        <v>18604800</v>
      </c>
    </row>
    <row r="39" spans="3:25" x14ac:dyDescent="0.25">
      <c r="C39" s="2">
        <v>3</v>
      </c>
      <c r="D39" s="1">
        <v>3</v>
      </c>
      <c r="E39" s="2">
        <f t="shared" si="1"/>
        <v>83.999999999999986</v>
      </c>
      <c r="F39" s="2">
        <f t="shared" si="2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7200</v>
      </c>
      <c r="L39" s="2">
        <f t="shared" si="4"/>
        <v>50400</v>
      </c>
      <c r="M39" s="2">
        <f t="shared" si="4"/>
        <v>201600</v>
      </c>
      <c r="N39" s="2">
        <f t="shared" si="4"/>
        <v>604800</v>
      </c>
      <c r="O39" s="2">
        <f t="shared" si="4"/>
        <v>1512000</v>
      </c>
      <c r="P39" s="2">
        <f t="shared" si="4"/>
        <v>3326400</v>
      </c>
      <c r="Q39" s="2">
        <f t="shared" si="4"/>
        <v>6652800</v>
      </c>
      <c r="R39" s="2">
        <f t="shared" si="4"/>
        <v>12355200</v>
      </c>
      <c r="S39" s="2">
        <f t="shared" si="4"/>
        <v>21621600</v>
      </c>
      <c r="T39" s="2">
        <f t="shared" si="4"/>
        <v>36036000</v>
      </c>
      <c r="U39" s="2">
        <f t="shared" si="4"/>
        <v>57657600</v>
      </c>
      <c r="V39" s="2">
        <f t="shared" si="4"/>
        <v>89107200</v>
      </c>
      <c r="W39" s="2">
        <f t="shared" si="4"/>
        <v>133660800</v>
      </c>
      <c r="X39" s="2">
        <f t="shared" si="4"/>
        <v>195350400</v>
      </c>
      <c r="Y39" s="2">
        <f t="shared" si="4"/>
        <v>279072000</v>
      </c>
    </row>
    <row r="40" spans="3:25" x14ac:dyDescent="0.25">
      <c r="C40" s="2">
        <v>4</v>
      </c>
      <c r="D40" s="1">
        <v>3</v>
      </c>
      <c r="E40" s="2">
        <f t="shared" si="1"/>
        <v>126</v>
      </c>
      <c r="F40" s="2">
        <f t="shared" si="2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K40" s="2">
        <f t="shared" si="4"/>
        <v>0</v>
      </c>
      <c r="L40" s="2">
        <f t="shared" si="4"/>
        <v>50400</v>
      </c>
      <c r="M40" s="2">
        <f t="shared" si="4"/>
        <v>403200</v>
      </c>
      <c r="N40" s="2">
        <f t="shared" si="4"/>
        <v>1814400</v>
      </c>
      <c r="O40" s="2">
        <f t="shared" si="4"/>
        <v>6048000</v>
      </c>
      <c r="P40" s="2">
        <f t="shared" si="4"/>
        <v>16632000</v>
      </c>
      <c r="Q40" s="2">
        <f t="shared" si="4"/>
        <v>39916800</v>
      </c>
      <c r="R40" s="2">
        <f t="shared" si="4"/>
        <v>86486400</v>
      </c>
      <c r="S40" s="2">
        <f t="shared" si="4"/>
        <v>172972800</v>
      </c>
      <c r="T40" s="2">
        <f t="shared" si="4"/>
        <v>324324000</v>
      </c>
      <c r="U40" s="2">
        <f t="shared" si="4"/>
        <v>576576000</v>
      </c>
      <c r="V40" s="2">
        <f t="shared" si="4"/>
        <v>980179200</v>
      </c>
      <c r="W40" s="2">
        <f t="shared" si="4"/>
        <v>1603929600</v>
      </c>
      <c r="X40" s="2">
        <f t="shared" si="4"/>
        <v>2539555200</v>
      </c>
      <c r="Y40" s="2">
        <f t="shared" si="4"/>
        <v>3907008000</v>
      </c>
    </row>
    <row r="41" spans="3:25" x14ac:dyDescent="0.25">
      <c r="C41" s="2">
        <v>5</v>
      </c>
      <c r="D41" s="1">
        <v>3</v>
      </c>
      <c r="E41" s="2">
        <f t="shared" si="1"/>
        <v>126</v>
      </c>
      <c r="F41" s="2">
        <f t="shared" si="2"/>
        <v>0</v>
      </c>
      <c r="G41" s="2">
        <f t="shared" si="4"/>
        <v>0</v>
      </c>
      <c r="H41" s="2">
        <f t="shared" si="4"/>
        <v>0</v>
      </c>
      <c r="I41" s="2">
        <f t="shared" si="4"/>
        <v>0</v>
      </c>
      <c r="J41" s="2">
        <f t="shared" si="4"/>
        <v>0</v>
      </c>
      <c r="K41" s="2">
        <f t="shared" si="4"/>
        <v>0</v>
      </c>
      <c r="L41" s="2">
        <f t="shared" si="4"/>
        <v>0</v>
      </c>
      <c r="M41" s="2">
        <f t="shared" si="4"/>
        <v>403200</v>
      </c>
      <c r="N41" s="2">
        <f t="shared" si="4"/>
        <v>3628800</v>
      </c>
      <c r="O41" s="2">
        <f t="shared" si="4"/>
        <v>18144000</v>
      </c>
      <c r="P41" s="2">
        <f t="shared" si="4"/>
        <v>66528000</v>
      </c>
      <c r="Q41" s="2">
        <f t="shared" si="4"/>
        <v>199584000</v>
      </c>
      <c r="R41" s="2">
        <f t="shared" si="4"/>
        <v>518918400</v>
      </c>
      <c r="S41" s="2">
        <f t="shared" si="4"/>
        <v>1210809600</v>
      </c>
      <c r="T41" s="2">
        <f t="shared" si="4"/>
        <v>2594592000</v>
      </c>
      <c r="U41" s="2">
        <f t="shared" si="4"/>
        <v>5189184000</v>
      </c>
      <c r="V41" s="2">
        <f t="shared" si="4"/>
        <v>9801792000</v>
      </c>
      <c r="W41" s="2">
        <f t="shared" si="4"/>
        <v>17643225600</v>
      </c>
      <c r="X41" s="2">
        <f t="shared" si="4"/>
        <v>30474662400</v>
      </c>
      <c r="Y41" s="2">
        <f t="shared" si="4"/>
        <v>50791104000</v>
      </c>
    </row>
    <row r="42" spans="3:25" x14ac:dyDescent="0.25">
      <c r="C42" s="2">
        <v>6</v>
      </c>
      <c r="D42" s="1">
        <v>3</v>
      </c>
      <c r="E42" s="2">
        <f t="shared" si="1"/>
        <v>83.999999999999986</v>
      </c>
      <c r="F42" s="2">
        <f t="shared" si="2"/>
        <v>0</v>
      </c>
      <c r="G42" s="2">
        <f t="shared" si="4"/>
        <v>0</v>
      </c>
      <c r="H42" s="2">
        <f t="shared" si="4"/>
        <v>0</v>
      </c>
      <c r="I42" s="2">
        <f t="shared" si="4"/>
        <v>0</v>
      </c>
      <c r="J42" s="2">
        <f t="shared" si="4"/>
        <v>0</v>
      </c>
      <c r="K42" s="2">
        <f t="shared" si="4"/>
        <v>0</v>
      </c>
      <c r="L42" s="2">
        <f t="shared" si="4"/>
        <v>0</v>
      </c>
      <c r="M42" s="2">
        <f t="shared" si="4"/>
        <v>0</v>
      </c>
      <c r="N42" s="2">
        <f t="shared" si="4"/>
        <v>3628800</v>
      </c>
      <c r="O42" s="2">
        <f t="shared" si="4"/>
        <v>36288000</v>
      </c>
      <c r="P42" s="2">
        <f t="shared" si="4"/>
        <v>199584000</v>
      </c>
      <c r="Q42" s="2">
        <f t="shared" si="4"/>
        <v>798336000</v>
      </c>
      <c r="R42" s="2">
        <f t="shared" si="4"/>
        <v>2594592000</v>
      </c>
      <c r="S42" s="2">
        <f t="shared" si="4"/>
        <v>7264857600</v>
      </c>
      <c r="T42" s="2">
        <f t="shared" si="4"/>
        <v>18162144000</v>
      </c>
      <c r="U42" s="2">
        <f t="shared" si="4"/>
        <v>41513472000</v>
      </c>
      <c r="V42" s="2">
        <f t="shared" si="4"/>
        <v>88216128000</v>
      </c>
      <c r="W42" s="2">
        <f t="shared" si="4"/>
        <v>176432256000</v>
      </c>
      <c r="X42" s="2">
        <f t="shared" si="4"/>
        <v>335221286400</v>
      </c>
      <c r="Y42" s="2">
        <f t="shared" si="4"/>
        <v>609493248000</v>
      </c>
    </row>
    <row r="43" spans="3:25" x14ac:dyDescent="0.25">
      <c r="C43" s="2">
        <v>7</v>
      </c>
      <c r="D43" s="1">
        <v>3</v>
      </c>
      <c r="E43" s="2">
        <f t="shared" si="1"/>
        <v>36</v>
      </c>
      <c r="F43" s="2">
        <f t="shared" si="2"/>
        <v>0</v>
      </c>
      <c r="G43" s="2">
        <f t="shared" si="4"/>
        <v>0</v>
      </c>
      <c r="H43" s="2">
        <f t="shared" si="4"/>
        <v>0</v>
      </c>
      <c r="I43" s="2">
        <f t="shared" si="4"/>
        <v>0</v>
      </c>
      <c r="J43" s="2">
        <f t="shared" si="4"/>
        <v>0</v>
      </c>
      <c r="K43" s="2">
        <f t="shared" si="4"/>
        <v>0</v>
      </c>
      <c r="L43" s="2">
        <f t="shared" si="4"/>
        <v>0</v>
      </c>
      <c r="M43" s="2">
        <f t="shared" si="4"/>
        <v>0</v>
      </c>
      <c r="N43" s="2">
        <f t="shared" si="4"/>
        <v>0</v>
      </c>
      <c r="O43" s="2">
        <f t="shared" si="4"/>
        <v>36288000</v>
      </c>
      <c r="P43" s="2">
        <f t="shared" si="4"/>
        <v>399168000</v>
      </c>
      <c r="Q43" s="2">
        <f t="shared" si="4"/>
        <v>2395008000</v>
      </c>
      <c r="R43" s="2">
        <f t="shared" si="4"/>
        <v>10378368000</v>
      </c>
      <c r="S43" s="2">
        <f t="shared" si="4"/>
        <v>36324288000</v>
      </c>
      <c r="T43" s="2">
        <f t="shared" si="4"/>
        <v>108972864000</v>
      </c>
      <c r="U43" s="2">
        <f t="shared" si="4"/>
        <v>290594304000</v>
      </c>
      <c r="V43" s="2">
        <f t="shared" si="4"/>
        <v>705729024000</v>
      </c>
      <c r="W43" s="2">
        <f t="shared" si="4"/>
        <v>1587890304000</v>
      </c>
      <c r="X43" s="2">
        <f t="shared" si="4"/>
        <v>3352212864000</v>
      </c>
      <c r="Y43" s="2">
        <f t="shared" si="4"/>
        <v>6704425728000</v>
      </c>
    </row>
    <row r="44" spans="3:25" x14ac:dyDescent="0.25">
      <c r="C44" s="2">
        <v>8</v>
      </c>
      <c r="D44" s="1">
        <v>3</v>
      </c>
      <c r="E44" s="2">
        <f t="shared" si="1"/>
        <v>9</v>
      </c>
      <c r="F44" s="2">
        <f t="shared" si="2"/>
        <v>0</v>
      </c>
      <c r="G44" s="2">
        <f t="shared" si="4"/>
        <v>0</v>
      </c>
      <c r="H44" s="2">
        <f t="shared" si="4"/>
        <v>0</v>
      </c>
      <c r="I44" s="2">
        <f t="shared" si="4"/>
        <v>0</v>
      </c>
      <c r="J44" s="2">
        <f t="shared" si="4"/>
        <v>0</v>
      </c>
      <c r="K44" s="2">
        <f t="shared" si="4"/>
        <v>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2">
        <f t="shared" si="4"/>
        <v>0</v>
      </c>
      <c r="P44" s="2">
        <f t="shared" si="4"/>
        <v>399168000</v>
      </c>
      <c r="Q44" s="2">
        <f t="shared" si="4"/>
        <v>4790016000</v>
      </c>
      <c r="R44" s="2">
        <f t="shared" si="4"/>
        <v>31135104000</v>
      </c>
      <c r="S44" s="2">
        <f t="shared" si="4"/>
        <v>145297152000</v>
      </c>
      <c r="T44" s="2">
        <f t="shared" si="4"/>
        <v>544864320000</v>
      </c>
      <c r="U44" s="2">
        <f t="shared" si="4"/>
        <v>1743565824000</v>
      </c>
      <c r="V44" s="2">
        <f t="shared" si="4"/>
        <v>4940103168000</v>
      </c>
      <c r="W44" s="2">
        <f t="shared" si="4"/>
        <v>12703122432000</v>
      </c>
      <c r="X44" s="2">
        <f t="shared" si="4"/>
        <v>30169915776000</v>
      </c>
      <c r="Y44" s="2">
        <f t="shared" si="4"/>
        <v>67044257280000</v>
      </c>
    </row>
    <row r="45" spans="3:25" x14ac:dyDescent="0.25">
      <c r="C45" s="2">
        <v>9</v>
      </c>
      <c r="D45" s="1">
        <v>3</v>
      </c>
      <c r="E45" s="2">
        <f t="shared" si="1"/>
        <v>1</v>
      </c>
      <c r="F45" s="2">
        <f t="shared" si="2"/>
        <v>0</v>
      </c>
      <c r="G45" s="2">
        <f t="shared" si="4"/>
        <v>0</v>
      </c>
      <c r="H45" s="2">
        <f t="shared" si="4"/>
        <v>0</v>
      </c>
      <c r="I45" s="2">
        <f t="shared" si="4"/>
        <v>0</v>
      </c>
      <c r="J45" s="2">
        <f t="shared" si="4"/>
        <v>0</v>
      </c>
      <c r="K45" s="2">
        <f t="shared" si="4"/>
        <v>0</v>
      </c>
      <c r="L45" s="2">
        <f t="shared" si="4"/>
        <v>0</v>
      </c>
      <c r="M45" s="2">
        <f t="shared" si="4"/>
        <v>0</v>
      </c>
      <c r="N45" s="2">
        <f t="shared" si="4"/>
        <v>0</v>
      </c>
      <c r="O45" s="2">
        <f t="shared" si="4"/>
        <v>0</v>
      </c>
      <c r="P45" s="2">
        <f t="shared" si="4"/>
        <v>0</v>
      </c>
      <c r="Q45" s="2">
        <f t="shared" si="4"/>
        <v>4790016000</v>
      </c>
      <c r="R45" s="2">
        <f t="shared" si="4"/>
        <v>62270208000</v>
      </c>
      <c r="S45" s="2">
        <f t="shared" si="4"/>
        <v>435891456000</v>
      </c>
      <c r="T45" s="2">
        <f t="shared" si="4"/>
        <v>2179457280000</v>
      </c>
      <c r="U45" s="2">
        <f t="shared" si="4"/>
        <v>8717829120000</v>
      </c>
      <c r="V45" s="2">
        <f t="shared" si="4"/>
        <v>29640619008000</v>
      </c>
      <c r="W45" s="2">
        <f t="shared" si="4"/>
        <v>88921857024000</v>
      </c>
      <c r="X45" s="2">
        <f t="shared" si="4"/>
        <v>241359326208000</v>
      </c>
      <c r="Y45" s="2">
        <f t="shared" si="4"/>
        <v>603398315520000</v>
      </c>
    </row>
    <row r="46" spans="3:25" x14ac:dyDescent="0.25">
      <c r="C46" s="2">
        <v>0</v>
      </c>
      <c r="D46" s="1">
        <v>4</v>
      </c>
      <c r="E46" s="2">
        <f t="shared" si="1"/>
        <v>1</v>
      </c>
      <c r="F46" s="2">
        <f t="shared" si="2"/>
        <v>0</v>
      </c>
      <c r="G46" s="2">
        <f t="shared" si="4"/>
        <v>0</v>
      </c>
      <c r="H46" s="2">
        <f t="shared" si="4"/>
        <v>0</v>
      </c>
      <c r="I46" s="2">
        <f t="shared" si="4"/>
        <v>120</v>
      </c>
      <c r="J46" s="2">
        <f t="shared" si="4"/>
        <v>600</v>
      </c>
      <c r="K46" s="2">
        <f t="shared" si="4"/>
        <v>1800</v>
      </c>
      <c r="L46" s="2">
        <f t="shared" si="4"/>
        <v>4200</v>
      </c>
      <c r="M46" s="2">
        <f t="shared" si="4"/>
        <v>8400</v>
      </c>
      <c r="N46" s="2">
        <f t="shared" si="4"/>
        <v>15120</v>
      </c>
      <c r="O46" s="2">
        <f t="shared" si="4"/>
        <v>25200</v>
      </c>
      <c r="P46" s="2">
        <f t="shared" si="4"/>
        <v>39600</v>
      </c>
      <c r="Q46" s="2">
        <f t="shared" si="4"/>
        <v>59400</v>
      </c>
      <c r="R46" s="2">
        <f t="shared" si="4"/>
        <v>85800</v>
      </c>
      <c r="S46" s="2">
        <f t="shared" si="4"/>
        <v>120120</v>
      </c>
      <c r="T46" s="2">
        <f t="shared" si="4"/>
        <v>163800</v>
      </c>
      <c r="U46" s="2">
        <f t="shared" si="4"/>
        <v>218400</v>
      </c>
      <c r="V46" s="2">
        <f t="shared" si="4"/>
        <v>285600</v>
      </c>
      <c r="W46" s="2">
        <f t="shared" si="4"/>
        <v>367200</v>
      </c>
      <c r="X46" s="2">
        <f t="shared" si="4"/>
        <v>465120</v>
      </c>
      <c r="Y46" s="2">
        <f t="shared" si="4"/>
        <v>581400</v>
      </c>
    </row>
    <row r="47" spans="3:25" x14ac:dyDescent="0.25">
      <c r="C47" s="2">
        <v>1</v>
      </c>
      <c r="D47" s="1">
        <v>4</v>
      </c>
      <c r="E47" s="2">
        <f t="shared" si="1"/>
        <v>9</v>
      </c>
      <c r="F47" s="2">
        <f t="shared" si="2"/>
        <v>0</v>
      </c>
      <c r="G47" s="2">
        <f t="shared" si="4"/>
        <v>0</v>
      </c>
      <c r="H47" s="2">
        <f t="shared" ref="G47:Y60" si="5">IF(H$4-$C47-$D47&lt;0,0,PERMUT(H$4,$C47+$D47)*COMBIN(5,$D47))</f>
        <v>0</v>
      </c>
      <c r="I47" s="2">
        <f t="shared" si="5"/>
        <v>0</v>
      </c>
      <c r="J47" s="2">
        <f t="shared" si="5"/>
        <v>600</v>
      </c>
      <c r="K47" s="2">
        <f t="shared" si="5"/>
        <v>3600</v>
      </c>
      <c r="L47" s="2">
        <f t="shared" si="5"/>
        <v>12600</v>
      </c>
      <c r="M47" s="2">
        <f t="shared" si="5"/>
        <v>33600</v>
      </c>
      <c r="N47" s="2">
        <f t="shared" si="5"/>
        <v>75600</v>
      </c>
      <c r="O47" s="2">
        <f t="shared" si="5"/>
        <v>151200</v>
      </c>
      <c r="P47" s="2">
        <f t="shared" si="5"/>
        <v>277200</v>
      </c>
      <c r="Q47" s="2">
        <f t="shared" si="5"/>
        <v>475200</v>
      </c>
      <c r="R47" s="2">
        <f t="shared" si="5"/>
        <v>772200</v>
      </c>
      <c r="S47" s="2">
        <f t="shared" si="5"/>
        <v>1201200</v>
      </c>
      <c r="T47" s="2">
        <f t="shared" si="5"/>
        <v>1801800</v>
      </c>
      <c r="U47" s="2">
        <f t="shared" si="5"/>
        <v>2620800</v>
      </c>
      <c r="V47" s="2">
        <f t="shared" si="5"/>
        <v>3712800</v>
      </c>
      <c r="W47" s="2">
        <f t="shared" si="5"/>
        <v>5140800</v>
      </c>
      <c r="X47" s="2">
        <f t="shared" si="5"/>
        <v>6976800</v>
      </c>
      <c r="Y47" s="2">
        <f t="shared" si="5"/>
        <v>9302400</v>
      </c>
    </row>
    <row r="48" spans="3:25" x14ac:dyDescent="0.25">
      <c r="C48" s="2">
        <v>2</v>
      </c>
      <c r="D48" s="1">
        <v>4</v>
      </c>
      <c r="E48" s="2">
        <f t="shared" si="1"/>
        <v>36</v>
      </c>
      <c r="F48" s="2">
        <f t="shared" si="2"/>
        <v>0</v>
      </c>
      <c r="G48" s="2">
        <f t="shared" si="5"/>
        <v>0</v>
      </c>
      <c r="H48" s="2">
        <f t="shared" si="5"/>
        <v>0</v>
      </c>
      <c r="I48" s="2">
        <f t="shared" si="5"/>
        <v>0</v>
      </c>
      <c r="J48" s="2">
        <f t="shared" si="5"/>
        <v>0</v>
      </c>
      <c r="K48" s="2">
        <f t="shared" si="5"/>
        <v>3600</v>
      </c>
      <c r="L48" s="2">
        <f t="shared" si="5"/>
        <v>25200</v>
      </c>
      <c r="M48" s="2">
        <f t="shared" si="5"/>
        <v>100800</v>
      </c>
      <c r="N48" s="2">
        <f t="shared" si="5"/>
        <v>302400</v>
      </c>
      <c r="O48" s="2">
        <f t="shared" si="5"/>
        <v>756000</v>
      </c>
      <c r="P48" s="2">
        <f t="shared" si="5"/>
        <v>1663200</v>
      </c>
      <c r="Q48" s="2">
        <f t="shared" si="5"/>
        <v>3326400</v>
      </c>
      <c r="R48" s="2">
        <f t="shared" si="5"/>
        <v>6177600</v>
      </c>
      <c r="S48" s="2">
        <f t="shared" si="5"/>
        <v>10810800</v>
      </c>
      <c r="T48" s="2">
        <f t="shared" si="5"/>
        <v>18018000</v>
      </c>
      <c r="U48" s="2">
        <f t="shared" si="5"/>
        <v>28828800</v>
      </c>
      <c r="V48" s="2">
        <f t="shared" si="5"/>
        <v>44553600</v>
      </c>
      <c r="W48" s="2">
        <f t="shared" si="5"/>
        <v>66830400</v>
      </c>
      <c r="X48" s="2">
        <f t="shared" si="5"/>
        <v>97675200</v>
      </c>
      <c r="Y48" s="2">
        <f t="shared" si="5"/>
        <v>139536000</v>
      </c>
    </row>
    <row r="49" spans="3:25" x14ac:dyDescent="0.25">
      <c r="C49" s="2">
        <v>3</v>
      </c>
      <c r="D49" s="1">
        <v>4</v>
      </c>
      <c r="E49" s="2">
        <f t="shared" si="1"/>
        <v>83.999999999999986</v>
      </c>
      <c r="F49" s="2">
        <f t="shared" si="2"/>
        <v>0</v>
      </c>
      <c r="G49" s="2">
        <f t="shared" si="5"/>
        <v>0</v>
      </c>
      <c r="H49" s="2">
        <f t="shared" si="5"/>
        <v>0</v>
      </c>
      <c r="I49" s="2">
        <f t="shared" si="5"/>
        <v>0</v>
      </c>
      <c r="J49" s="2">
        <f t="shared" si="5"/>
        <v>0</v>
      </c>
      <c r="K49" s="2">
        <f t="shared" si="5"/>
        <v>0</v>
      </c>
      <c r="L49" s="2">
        <f t="shared" si="5"/>
        <v>25200</v>
      </c>
      <c r="M49" s="2">
        <f t="shared" si="5"/>
        <v>201600</v>
      </c>
      <c r="N49" s="2">
        <f t="shared" si="5"/>
        <v>907200</v>
      </c>
      <c r="O49" s="2">
        <f t="shared" si="5"/>
        <v>3024000</v>
      </c>
      <c r="P49" s="2">
        <f t="shared" si="5"/>
        <v>8316000</v>
      </c>
      <c r="Q49" s="2">
        <f t="shared" si="5"/>
        <v>19958400</v>
      </c>
      <c r="R49" s="2">
        <f t="shared" si="5"/>
        <v>43243200</v>
      </c>
      <c r="S49" s="2">
        <f t="shared" si="5"/>
        <v>86486400</v>
      </c>
      <c r="T49" s="2">
        <f t="shared" si="5"/>
        <v>162162000</v>
      </c>
      <c r="U49" s="2">
        <f t="shared" si="5"/>
        <v>288288000</v>
      </c>
      <c r="V49" s="2">
        <f t="shared" si="5"/>
        <v>490089600</v>
      </c>
      <c r="W49" s="2">
        <f t="shared" si="5"/>
        <v>801964800</v>
      </c>
      <c r="X49" s="2">
        <f t="shared" si="5"/>
        <v>1269777600</v>
      </c>
      <c r="Y49" s="2">
        <f t="shared" si="5"/>
        <v>1953504000</v>
      </c>
    </row>
    <row r="50" spans="3:25" x14ac:dyDescent="0.25">
      <c r="C50" s="2">
        <v>4</v>
      </c>
      <c r="D50" s="1">
        <v>4</v>
      </c>
      <c r="E50" s="2">
        <f t="shared" si="1"/>
        <v>126</v>
      </c>
      <c r="F50" s="2">
        <f t="shared" si="2"/>
        <v>0</v>
      </c>
      <c r="G50" s="2">
        <f t="shared" si="5"/>
        <v>0</v>
      </c>
      <c r="H50" s="2">
        <f t="shared" si="5"/>
        <v>0</v>
      </c>
      <c r="I50" s="2">
        <f t="shared" si="5"/>
        <v>0</v>
      </c>
      <c r="J50" s="2">
        <f t="shared" si="5"/>
        <v>0</v>
      </c>
      <c r="K50" s="2">
        <f t="shared" si="5"/>
        <v>0</v>
      </c>
      <c r="L50" s="2">
        <f t="shared" si="5"/>
        <v>0</v>
      </c>
      <c r="M50" s="2">
        <f t="shared" si="5"/>
        <v>201600</v>
      </c>
      <c r="N50" s="2">
        <f t="shared" si="5"/>
        <v>1814400</v>
      </c>
      <c r="O50" s="2">
        <f t="shared" si="5"/>
        <v>9072000</v>
      </c>
      <c r="P50" s="2">
        <f t="shared" si="5"/>
        <v>33264000</v>
      </c>
      <c r="Q50" s="2">
        <f t="shared" si="5"/>
        <v>99792000</v>
      </c>
      <c r="R50" s="2">
        <f t="shared" si="5"/>
        <v>259459200</v>
      </c>
      <c r="S50" s="2">
        <f t="shared" si="5"/>
        <v>605404800</v>
      </c>
      <c r="T50" s="2">
        <f t="shared" si="5"/>
        <v>1297296000</v>
      </c>
      <c r="U50" s="2">
        <f t="shared" si="5"/>
        <v>2594592000</v>
      </c>
      <c r="V50" s="2">
        <f t="shared" si="5"/>
        <v>4900896000</v>
      </c>
      <c r="W50" s="2">
        <f t="shared" si="5"/>
        <v>8821612800</v>
      </c>
      <c r="X50" s="2">
        <f t="shared" si="5"/>
        <v>15237331200</v>
      </c>
      <c r="Y50" s="2">
        <f t="shared" si="5"/>
        <v>25395552000</v>
      </c>
    </row>
    <row r="51" spans="3:25" x14ac:dyDescent="0.25">
      <c r="C51" s="2">
        <v>5</v>
      </c>
      <c r="D51" s="1">
        <v>4</v>
      </c>
      <c r="E51" s="2">
        <f t="shared" si="1"/>
        <v>126</v>
      </c>
      <c r="F51" s="2">
        <f t="shared" si="2"/>
        <v>0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0</v>
      </c>
      <c r="M51" s="2">
        <f t="shared" si="5"/>
        <v>0</v>
      </c>
      <c r="N51" s="2">
        <f t="shared" si="5"/>
        <v>1814400</v>
      </c>
      <c r="O51" s="2">
        <f t="shared" si="5"/>
        <v>18144000</v>
      </c>
      <c r="P51" s="2">
        <f t="shared" si="5"/>
        <v>99792000</v>
      </c>
      <c r="Q51" s="2">
        <f t="shared" si="5"/>
        <v>399168000</v>
      </c>
      <c r="R51" s="2">
        <f t="shared" si="5"/>
        <v>1297296000</v>
      </c>
      <c r="S51" s="2">
        <f t="shared" si="5"/>
        <v>3632428800</v>
      </c>
      <c r="T51" s="2">
        <f t="shared" si="5"/>
        <v>9081072000</v>
      </c>
      <c r="U51" s="2">
        <f t="shared" si="5"/>
        <v>20756736000</v>
      </c>
      <c r="V51" s="2">
        <f t="shared" si="5"/>
        <v>44108064000</v>
      </c>
      <c r="W51" s="2">
        <f t="shared" si="5"/>
        <v>88216128000</v>
      </c>
      <c r="X51" s="2">
        <f t="shared" si="5"/>
        <v>167610643200</v>
      </c>
      <c r="Y51" s="2">
        <f t="shared" si="5"/>
        <v>304746624000</v>
      </c>
    </row>
    <row r="52" spans="3:25" x14ac:dyDescent="0.25">
      <c r="C52" s="2">
        <v>6</v>
      </c>
      <c r="D52" s="1">
        <v>4</v>
      </c>
      <c r="E52" s="2">
        <f t="shared" si="1"/>
        <v>83.999999999999986</v>
      </c>
      <c r="F52" s="2">
        <f t="shared" si="2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2">
        <f t="shared" si="5"/>
        <v>0</v>
      </c>
      <c r="O52" s="2">
        <f t="shared" si="5"/>
        <v>18144000</v>
      </c>
      <c r="P52" s="2">
        <f t="shared" si="5"/>
        <v>199584000</v>
      </c>
      <c r="Q52" s="2">
        <f t="shared" si="5"/>
        <v>1197504000</v>
      </c>
      <c r="R52" s="2">
        <f t="shared" si="5"/>
        <v>5189184000</v>
      </c>
      <c r="S52" s="2">
        <f t="shared" si="5"/>
        <v>18162144000</v>
      </c>
      <c r="T52" s="2">
        <f t="shared" si="5"/>
        <v>54486432000</v>
      </c>
      <c r="U52" s="2">
        <f t="shared" si="5"/>
        <v>145297152000</v>
      </c>
      <c r="V52" s="2">
        <f t="shared" si="5"/>
        <v>352864512000</v>
      </c>
      <c r="W52" s="2">
        <f t="shared" si="5"/>
        <v>793945152000</v>
      </c>
      <c r="X52" s="2">
        <f t="shared" si="5"/>
        <v>1676106432000</v>
      </c>
      <c r="Y52" s="2">
        <f t="shared" si="5"/>
        <v>3352212864000</v>
      </c>
    </row>
    <row r="53" spans="3:25" x14ac:dyDescent="0.25">
      <c r="C53" s="2">
        <v>7</v>
      </c>
      <c r="D53" s="1">
        <v>4</v>
      </c>
      <c r="E53" s="2">
        <f t="shared" si="1"/>
        <v>36</v>
      </c>
      <c r="F53" s="2">
        <f t="shared" si="2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2">
        <f t="shared" si="5"/>
        <v>0</v>
      </c>
      <c r="L53" s="2">
        <f t="shared" si="5"/>
        <v>0</v>
      </c>
      <c r="M53" s="2">
        <f t="shared" si="5"/>
        <v>0</v>
      </c>
      <c r="N53" s="2">
        <f t="shared" si="5"/>
        <v>0</v>
      </c>
      <c r="O53" s="2">
        <f t="shared" si="5"/>
        <v>0</v>
      </c>
      <c r="P53" s="2">
        <f t="shared" si="5"/>
        <v>199584000</v>
      </c>
      <c r="Q53" s="2">
        <f t="shared" si="5"/>
        <v>2395008000</v>
      </c>
      <c r="R53" s="2">
        <f t="shared" si="5"/>
        <v>15567552000</v>
      </c>
      <c r="S53" s="2">
        <f t="shared" si="5"/>
        <v>72648576000</v>
      </c>
      <c r="T53" s="2">
        <f t="shared" si="5"/>
        <v>272432160000</v>
      </c>
      <c r="U53" s="2">
        <f t="shared" si="5"/>
        <v>871782912000</v>
      </c>
      <c r="V53" s="2">
        <f t="shared" si="5"/>
        <v>2470051584000</v>
      </c>
      <c r="W53" s="2">
        <f t="shared" si="5"/>
        <v>6351561216000</v>
      </c>
      <c r="X53" s="2">
        <f t="shared" si="5"/>
        <v>15084957888000</v>
      </c>
      <c r="Y53" s="2">
        <f t="shared" si="5"/>
        <v>33522128640000</v>
      </c>
    </row>
    <row r="54" spans="3:25" x14ac:dyDescent="0.25">
      <c r="C54" s="2">
        <v>8</v>
      </c>
      <c r="D54" s="1">
        <v>4</v>
      </c>
      <c r="E54" s="2">
        <f t="shared" si="1"/>
        <v>9</v>
      </c>
      <c r="F54" s="2">
        <f t="shared" si="2"/>
        <v>0</v>
      </c>
      <c r="G54" s="2">
        <f t="shared" si="5"/>
        <v>0</v>
      </c>
      <c r="H54" s="2">
        <f t="shared" si="5"/>
        <v>0</v>
      </c>
      <c r="I54" s="2">
        <f t="shared" si="5"/>
        <v>0</v>
      </c>
      <c r="J54" s="2">
        <f t="shared" si="5"/>
        <v>0</v>
      </c>
      <c r="K54" s="2">
        <f t="shared" si="5"/>
        <v>0</v>
      </c>
      <c r="L54" s="2">
        <f t="shared" si="5"/>
        <v>0</v>
      </c>
      <c r="M54" s="2">
        <f t="shared" si="5"/>
        <v>0</v>
      </c>
      <c r="N54" s="2">
        <f t="shared" si="5"/>
        <v>0</v>
      </c>
      <c r="O54" s="2">
        <f t="shared" si="5"/>
        <v>0</v>
      </c>
      <c r="P54" s="2">
        <f t="shared" si="5"/>
        <v>0</v>
      </c>
      <c r="Q54" s="2">
        <f t="shared" si="5"/>
        <v>2395008000</v>
      </c>
      <c r="R54" s="2">
        <f t="shared" si="5"/>
        <v>31135104000</v>
      </c>
      <c r="S54" s="2">
        <f t="shared" si="5"/>
        <v>217945728000</v>
      </c>
      <c r="T54" s="2">
        <f t="shared" si="5"/>
        <v>1089728640000</v>
      </c>
      <c r="U54" s="2">
        <f t="shared" si="5"/>
        <v>4358914560000</v>
      </c>
      <c r="V54" s="2">
        <f t="shared" si="5"/>
        <v>14820309504000</v>
      </c>
      <c r="W54" s="2">
        <f t="shared" si="5"/>
        <v>44460928512000</v>
      </c>
      <c r="X54" s="2">
        <f t="shared" si="5"/>
        <v>120679663104000</v>
      </c>
      <c r="Y54" s="2">
        <f t="shared" si="5"/>
        <v>301699157760000</v>
      </c>
    </row>
    <row r="55" spans="3:25" x14ac:dyDescent="0.25">
      <c r="C55" s="2">
        <v>9</v>
      </c>
      <c r="D55" s="1">
        <v>4</v>
      </c>
      <c r="E55" s="2">
        <f t="shared" si="1"/>
        <v>1</v>
      </c>
      <c r="F55" s="2">
        <f t="shared" si="2"/>
        <v>0</v>
      </c>
      <c r="G55" s="2">
        <f t="shared" si="5"/>
        <v>0</v>
      </c>
      <c r="H55" s="2">
        <f t="shared" si="5"/>
        <v>0</v>
      </c>
      <c r="I55" s="2">
        <f t="shared" si="5"/>
        <v>0</v>
      </c>
      <c r="J55" s="2">
        <f t="shared" si="5"/>
        <v>0</v>
      </c>
      <c r="K55" s="2">
        <f t="shared" si="5"/>
        <v>0</v>
      </c>
      <c r="L55" s="2">
        <f t="shared" si="5"/>
        <v>0</v>
      </c>
      <c r="M55" s="2">
        <f t="shared" si="5"/>
        <v>0</v>
      </c>
      <c r="N55" s="2">
        <f t="shared" si="5"/>
        <v>0</v>
      </c>
      <c r="O55" s="2">
        <f t="shared" si="5"/>
        <v>0</v>
      </c>
      <c r="P55" s="2">
        <f t="shared" si="5"/>
        <v>0</v>
      </c>
      <c r="Q55" s="2">
        <f t="shared" si="5"/>
        <v>0</v>
      </c>
      <c r="R55" s="2">
        <f t="shared" si="5"/>
        <v>31135104000</v>
      </c>
      <c r="S55" s="2">
        <f t="shared" si="5"/>
        <v>435891456000</v>
      </c>
      <c r="T55" s="2">
        <f t="shared" si="5"/>
        <v>3269185920000</v>
      </c>
      <c r="U55" s="2">
        <f t="shared" si="5"/>
        <v>17435658240000</v>
      </c>
      <c r="V55" s="2">
        <f t="shared" si="5"/>
        <v>74101547520000</v>
      </c>
      <c r="W55" s="2">
        <f t="shared" si="5"/>
        <v>266765571072000</v>
      </c>
      <c r="X55" s="2">
        <f t="shared" si="5"/>
        <v>844757641728000</v>
      </c>
      <c r="Y55" s="2">
        <f t="shared" si="5"/>
        <v>2413593262080000</v>
      </c>
    </row>
    <row r="56" spans="3:25" x14ac:dyDescent="0.25">
      <c r="C56" s="2">
        <v>0</v>
      </c>
      <c r="D56" s="1">
        <v>5</v>
      </c>
      <c r="E56" s="2">
        <f t="shared" si="1"/>
        <v>1</v>
      </c>
      <c r="F56" s="2">
        <f t="shared" si="2"/>
        <v>0</v>
      </c>
      <c r="G56" s="2">
        <f t="shared" si="5"/>
        <v>0</v>
      </c>
      <c r="H56" s="2">
        <f t="shared" si="5"/>
        <v>0</v>
      </c>
      <c r="I56" s="2">
        <f t="shared" si="5"/>
        <v>0</v>
      </c>
      <c r="J56" s="2">
        <f t="shared" si="5"/>
        <v>120</v>
      </c>
      <c r="K56" s="2">
        <f t="shared" si="5"/>
        <v>720</v>
      </c>
      <c r="L56" s="2">
        <f t="shared" si="5"/>
        <v>2520</v>
      </c>
      <c r="M56" s="2">
        <f t="shared" si="5"/>
        <v>6720</v>
      </c>
      <c r="N56" s="2">
        <f t="shared" si="5"/>
        <v>15120</v>
      </c>
      <c r="O56" s="2">
        <f t="shared" si="5"/>
        <v>30240</v>
      </c>
      <c r="P56" s="2">
        <f t="shared" si="5"/>
        <v>55440</v>
      </c>
      <c r="Q56" s="2">
        <f t="shared" si="5"/>
        <v>95040</v>
      </c>
      <c r="R56" s="2">
        <f t="shared" si="5"/>
        <v>154440</v>
      </c>
      <c r="S56" s="2">
        <f t="shared" si="5"/>
        <v>240240</v>
      </c>
      <c r="T56" s="2">
        <f t="shared" si="5"/>
        <v>360360</v>
      </c>
      <c r="U56" s="2">
        <f t="shared" si="5"/>
        <v>524160</v>
      </c>
      <c r="V56" s="2">
        <f t="shared" si="5"/>
        <v>742560</v>
      </c>
      <c r="W56" s="2">
        <f t="shared" si="5"/>
        <v>1028160</v>
      </c>
      <c r="X56" s="2">
        <f t="shared" si="5"/>
        <v>1395360</v>
      </c>
      <c r="Y56" s="2">
        <f t="shared" si="5"/>
        <v>1860480</v>
      </c>
    </row>
    <row r="57" spans="3:25" x14ac:dyDescent="0.25">
      <c r="C57" s="2">
        <v>1</v>
      </c>
      <c r="D57" s="1">
        <v>5</v>
      </c>
      <c r="E57" s="2">
        <f t="shared" si="1"/>
        <v>9</v>
      </c>
      <c r="F57" s="2">
        <f t="shared" si="2"/>
        <v>0</v>
      </c>
      <c r="G57" s="2">
        <f t="shared" si="5"/>
        <v>0</v>
      </c>
      <c r="H57" s="2">
        <f t="shared" si="5"/>
        <v>0</v>
      </c>
      <c r="I57" s="2">
        <f t="shared" si="5"/>
        <v>0</v>
      </c>
      <c r="J57" s="2">
        <f t="shared" si="5"/>
        <v>0</v>
      </c>
      <c r="K57" s="2">
        <f t="shared" si="5"/>
        <v>720</v>
      </c>
      <c r="L57" s="2">
        <f t="shared" si="5"/>
        <v>5040</v>
      </c>
      <c r="M57" s="2">
        <f t="shared" si="5"/>
        <v>20160</v>
      </c>
      <c r="N57" s="2">
        <f t="shared" si="5"/>
        <v>60480</v>
      </c>
      <c r="O57" s="2">
        <f t="shared" si="5"/>
        <v>151200</v>
      </c>
      <c r="P57" s="2">
        <f t="shared" si="5"/>
        <v>332640</v>
      </c>
      <c r="Q57" s="2">
        <f t="shared" si="5"/>
        <v>665280</v>
      </c>
      <c r="R57" s="2">
        <f t="shared" si="5"/>
        <v>1235520</v>
      </c>
      <c r="S57" s="2">
        <f t="shared" si="5"/>
        <v>2162160</v>
      </c>
      <c r="T57" s="2">
        <f t="shared" si="5"/>
        <v>3603600</v>
      </c>
      <c r="U57" s="2">
        <f t="shared" si="5"/>
        <v>5765760</v>
      </c>
      <c r="V57" s="2">
        <f t="shared" si="5"/>
        <v>8910720</v>
      </c>
      <c r="W57" s="2">
        <f t="shared" si="5"/>
        <v>13366080</v>
      </c>
      <c r="X57" s="2">
        <f t="shared" si="5"/>
        <v>19535040</v>
      </c>
      <c r="Y57" s="2">
        <f t="shared" si="5"/>
        <v>27907200</v>
      </c>
    </row>
    <row r="58" spans="3:25" x14ac:dyDescent="0.25">
      <c r="C58" s="2">
        <v>2</v>
      </c>
      <c r="D58" s="1">
        <v>5</v>
      </c>
      <c r="E58" s="2">
        <f t="shared" si="1"/>
        <v>36</v>
      </c>
      <c r="F58" s="2">
        <f t="shared" si="2"/>
        <v>0</v>
      </c>
      <c r="G58" s="2">
        <f t="shared" si="5"/>
        <v>0</v>
      </c>
      <c r="H58" s="2">
        <f t="shared" si="5"/>
        <v>0</v>
      </c>
      <c r="I58" s="2">
        <f t="shared" si="5"/>
        <v>0</v>
      </c>
      <c r="J58" s="2">
        <f t="shared" si="5"/>
        <v>0</v>
      </c>
      <c r="K58" s="2">
        <f t="shared" si="5"/>
        <v>0</v>
      </c>
      <c r="L58" s="2">
        <f t="shared" si="5"/>
        <v>5040</v>
      </c>
      <c r="M58" s="2">
        <f t="shared" si="5"/>
        <v>40320</v>
      </c>
      <c r="N58" s="2">
        <f t="shared" si="5"/>
        <v>181440</v>
      </c>
      <c r="O58" s="2">
        <f t="shared" si="5"/>
        <v>604800</v>
      </c>
      <c r="P58" s="2">
        <f t="shared" si="5"/>
        <v>1663200</v>
      </c>
      <c r="Q58" s="2">
        <f t="shared" si="5"/>
        <v>3991680</v>
      </c>
      <c r="R58" s="2">
        <f t="shared" si="5"/>
        <v>8648640</v>
      </c>
      <c r="S58" s="2">
        <f t="shared" si="5"/>
        <v>17297280</v>
      </c>
      <c r="T58" s="2">
        <f t="shared" si="5"/>
        <v>32432400</v>
      </c>
      <c r="U58" s="2">
        <f t="shared" si="5"/>
        <v>57657600</v>
      </c>
      <c r="V58" s="2">
        <f t="shared" si="5"/>
        <v>98017920</v>
      </c>
      <c r="W58" s="2">
        <f t="shared" si="5"/>
        <v>160392960</v>
      </c>
      <c r="X58" s="2">
        <f t="shared" si="5"/>
        <v>253955520</v>
      </c>
      <c r="Y58" s="2">
        <f t="shared" si="5"/>
        <v>390700800</v>
      </c>
    </row>
    <row r="59" spans="3:25" x14ac:dyDescent="0.25">
      <c r="C59" s="2">
        <v>3</v>
      </c>
      <c r="D59" s="1">
        <v>5</v>
      </c>
      <c r="E59" s="2">
        <f t="shared" si="1"/>
        <v>83.999999999999986</v>
      </c>
      <c r="F59" s="2">
        <f t="shared" si="2"/>
        <v>0</v>
      </c>
      <c r="G59" s="2">
        <f t="shared" si="5"/>
        <v>0</v>
      </c>
      <c r="H59" s="2">
        <f t="shared" si="5"/>
        <v>0</v>
      </c>
      <c r="I59" s="2">
        <f t="shared" si="5"/>
        <v>0</v>
      </c>
      <c r="J59" s="2">
        <f t="shared" si="5"/>
        <v>0</v>
      </c>
      <c r="K59" s="2">
        <f t="shared" si="5"/>
        <v>0</v>
      </c>
      <c r="L59" s="2">
        <f t="shared" si="5"/>
        <v>0</v>
      </c>
      <c r="M59" s="2">
        <f t="shared" si="5"/>
        <v>40320</v>
      </c>
      <c r="N59" s="2">
        <f t="shared" si="5"/>
        <v>362880</v>
      </c>
      <c r="O59" s="2">
        <f t="shared" si="5"/>
        <v>1814400</v>
      </c>
      <c r="P59" s="2">
        <f t="shared" si="5"/>
        <v>6652800</v>
      </c>
      <c r="Q59" s="2">
        <f t="shared" si="5"/>
        <v>19958400</v>
      </c>
      <c r="R59" s="2">
        <f t="shared" si="5"/>
        <v>51891840</v>
      </c>
      <c r="S59" s="2">
        <f t="shared" si="5"/>
        <v>121080960</v>
      </c>
      <c r="T59" s="2">
        <f t="shared" si="5"/>
        <v>259459200</v>
      </c>
      <c r="U59" s="2">
        <f t="shared" si="5"/>
        <v>518918400</v>
      </c>
      <c r="V59" s="2">
        <f t="shared" si="5"/>
        <v>980179200</v>
      </c>
      <c r="W59" s="2">
        <f t="shared" si="5"/>
        <v>1764322560</v>
      </c>
      <c r="X59" s="2">
        <f t="shared" si="5"/>
        <v>3047466240</v>
      </c>
      <c r="Y59" s="2">
        <f t="shared" si="5"/>
        <v>5079110400</v>
      </c>
    </row>
    <row r="60" spans="3:25" x14ac:dyDescent="0.25">
      <c r="C60" s="2">
        <v>4</v>
      </c>
      <c r="D60" s="1">
        <v>5</v>
      </c>
      <c r="E60" s="2">
        <f t="shared" si="1"/>
        <v>126</v>
      </c>
      <c r="F60" s="2">
        <f t="shared" si="2"/>
        <v>0</v>
      </c>
      <c r="G60" s="2">
        <f t="shared" si="5"/>
        <v>0</v>
      </c>
      <c r="H60" s="2">
        <f t="shared" si="5"/>
        <v>0</v>
      </c>
      <c r="I60" s="2">
        <f t="shared" si="5"/>
        <v>0</v>
      </c>
      <c r="J60" s="2">
        <f t="shared" si="5"/>
        <v>0</v>
      </c>
      <c r="K60" s="2">
        <f t="shared" si="5"/>
        <v>0</v>
      </c>
      <c r="L60" s="2">
        <f t="shared" si="5"/>
        <v>0</v>
      </c>
      <c r="M60" s="2">
        <f t="shared" si="5"/>
        <v>0</v>
      </c>
      <c r="N60" s="2">
        <f t="shared" si="5"/>
        <v>362880</v>
      </c>
      <c r="O60" s="2">
        <f t="shared" si="5"/>
        <v>3628800</v>
      </c>
      <c r="P60" s="2">
        <f t="shared" ref="G60:Y65" si="6">IF(P$4-$C60-$D60&lt;0,0,PERMUT(P$4,$C60+$D60)*COMBIN(5,$D60))</f>
        <v>19958400</v>
      </c>
      <c r="Q60" s="2">
        <f t="shared" si="6"/>
        <v>79833600</v>
      </c>
      <c r="R60" s="2">
        <f t="shared" si="6"/>
        <v>259459200</v>
      </c>
      <c r="S60" s="2">
        <f t="shared" si="6"/>
        <v>726485760</v>
      </c>
      <c r="T60" s="2">
        <f t="shared" si="6"/>
        <v>1816214400</v>
      </c>
      <c r="U60" s="2">
        <f t="shared" si="6"/>
        <v>4151347200</v>
      </c>
      <c r="V60" s="2">
        <f t="shared" si="6"/>
        <v>8821612800</v>
      </c>
      <c r="W60" s="2">
        <f t="shared" si="6"/>
        <v>17643225600</v>
      </c>
      <c r="X60" s="2">
        <f t="shared" si="6"/>
        <v>33522128640</v>
      </c>
      <c r="Y60" s="2">
        <f t="shared" si="6"/>
        <v>60949324800</v>
      </c>
    </row>
    <row r="61" spans="3:25" x14ac:dyDescent="0.25">
      <c r="C61" s="2">
        <v>5</v>
      </c>
      <c r="D61" s="1">
        <v>5</v>
      </c>
      <c r="E61" s="2">
        <f t="shared" si="1"/>
        <v>126</v>
      </c>
      <c r="F61" s="2">
        <f t="shared" si="2"/>
        <v>0</v>
      </c>
      <c r="G61" s="2">
        <f t="shared" si="6"/>
        <v>0</v>
      </c>
      <c r="H61" s="2">
        <f t="shared" si="6"/>
        <v>0</v>
      </c>
      <c r="I61" s="2">
        <f t="shared" si="6"/>
        <v>0</v>
      </c>
      <c r="J61" s="2">
        <f t="shared" si="6"/>
        <v>0</v>
      </c>
      <c r="K61" s="2">
        <f t="shared" si="6"/>
        <v>0</v>
      </c>
      <c r="L61" s="2">
        <f t="shared" si="6"/>
        <v>0</v>
      </c>
      <c r="M61" s="2">
        <f t="shared" si="6"/>
        <v>0</v>
      </c>
      <c r="N61" s="2">
        <f t="shared" si="6"/>
        <v>0</v>
      </c>
      <c r="O61" s="2">
        <f t="shared" si="6"/>
        <v>3628800</v>
      </c>
      <c r="P61" s="2">
        <f t="shared" si="6"/>
        <v>39916800</v>
      </c>
      <c r="Q61" s="2">
        <f t="shared" si="6"/>
        <v>239500800</v>
      </c>
      <c r="R61" s="2">
        <f t="shared" si="6"/>
        <v>1037836800</v>
      </c>
      <c r="S61" s="2">
        <f t="shared" si="6"/>
        <v>3632428800</v>
      </c>
      <c r="T61" s="2">
        <f t="shared" si="6"/>
        <v>10897286400</v>
      </c>
      <c r="U61" s="2">
        <f t="shared" si="6"/>
        <v>29059430400</v>
      </c>
      <c r="V61" s="2">
        <f t="shared" si="6"/>
        <v>70572902400</v>
      </c>
      <c r="W61" s="2">
        <f t="shared" si="6"/>
        <v>158789030400</v>
      </c>
      <c r="X61" s="2">
        <f t="shared" si="6"/>
        <v>335221286400</v>
      </c>
      <c r="Y61" s="2">
        <f t="shared" si="6"/>
        <v>670442572800</v>
      </c>
    </row>
    <row r="62" spans="3:25" x14ac:dyDescent="0.25">
      <c r="C62" s="2">
        <v>6</v>
      </c>
      <c r="D62" s="1">
        <v>5</v>
      </c>
      <c r="E62" s="2">
        <f t="shared" si="1"/>
        <v>83.999999999999986</v>
      </c>
      <c r="F62" s="2">
        <f t="shared" si="2"/>
        <v>0</v>
      </c>
      <c r="G62" s="2">
        <f t="shared" si="6"/>
        <v>0</v>
      </c>
      <c r="H62" s="2">
        <f t="shared" si="6"/>
        <v>0</v>
      </c>
      <c r="I62" s="2">
        <f t="shared" si="6"/>
        <v>0</v>
      </c>
      <c r="J62" s="2">
        <f t="shared" si="6"/>
        <v>0</v>
      </c>
      <c r="K62" s="2">
        <f t="shared" si="6"/>
        <v>0</v>
      </c>
      <c r="L62" s="2">
        <f t="shared" si="6"/>
        <v>0</v>
      </c>
      <c r="M62" s="2">
        <f t="shared" si="6"/>
        <v>0</v>
      </c>
      <c r="N62" s="2">
        <f t="shared" si="6"/>
        <v>0</v>
      </c>
      <c r="O62" s="2">
        <f t="shared" si="6"/>
        <v>0</v>
      </c>
      <c r="P62" s="2">
        <f t="shared" si="6"/>
        <v>39916800</v>
      </c>
      <c r="Q62" s="2">
        <f t="shared" si="6"/>
        <v>479001600</v>
      </c>
      <c r="R62" s="2">
        <f t="shared" si="6"/>
        <v>3113510400</v>
      </c>
      <c r="S62" s="2">
        <f t="shared" si="6"/>
        <v>14529715200</v>
      </c>
      <c r="T62" s="2">
        <f t="shared" si="6"/>
        <v>54486432000</v>
      </c>
      <c r="U62" s="2">
        <f t="shared" si="6"/>
        <v>174356582400</v>
      </c>
      <c r="V62" s="2">
        <f t="shared" si="6"/>
        <v>494010316800</v>
      </c>
      <c r="W62" s="2">
        <f t="shared" si="6"/>
        <v>1270312243200</v>
      </c>
      <c r="X62" s="2">
        <f t="shared" si="6"/>
        <v>3016991577600</v>
      </c>
      <c r="Y62" s="2">
        <f t="shared" si="6"/>
        <v>6704425728000</v>
      </c>
    </row>
    <row r="63" spans="3:25" x14ac:dyDescent="0.25">
      <c r="C63" s="2">
        <v>7</v>
      </c>
      <c r="D63" s="1">
        <v>5</v>
      </c>
      <c r="E63" s="2">
        <f t="shared" si="1"/>
        <v>36</v>
      </c>
      <c r="F63" s="2">
        <f t="shared" si="2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2">
        <f t="shared" si="6"/>
        <v>0</v>
      </c>
      <c r="P63" s="2">
        <f t="shared" si="6"/>
        <v>0</v>
      </c>
      <c r="Q63" s="2">
        <f t="shared" si="6"/>
        <v>479001600</v>
      </c>
      <c r="R63" s="2">
        <f t="shared" si="6"/>
        <v>6227020800</v>
      </c>
      <c r="S63" s="2">
        <f t="shared" si="6"/>
        <v>43589145600</v>
      </c>
      <c r="T63" s="2">
        <f t="shared" si="6"/>
        <v>217945728000</v>
      </c>
      <c r="U63" s="2">
        <f t="shared" si="6"/>
        <v>871782912000</v>
      </c>
      <c r="V63" s="2">
        <f t="shared" si="6"/>
        <v>2964061900800</v>
      </c>
      <c r="W63" s="2">
        <f t="shared" si="6"/>
        <v>8892185702400</v>
      </c>
      <c r="X63" s="2">
        <f t="shared" si="6"/>
        <v>24135932620800</v>
      </c>
      <c r="Y63" s="2">
        <f t="shared" si="6"/>
        <v>60339831552000</v>
      </c>
    </row>
    <row r="64" spans="3:25" x14ac:dyDescent="0.25">
      <c r="C64" s="2">
        <v>8</v>
      </c>
      <c r="D64" s="1">
        <v>5</v>
      </c>
      <c r="E64" s="2">
        <f t="shared" si="1"/>
        <v>9</v>
      </c>
      <c r="F64" s="2">
        <f t="shared" si="2"/>
        <v>0</v>
      </c>
      <c r="G64" s="2">
        <f t="shared" si="6"/>
        <v>0</v>
      </c>
      <c r="H64" s="2">
        <f t="shared" si="6"/>
        <v>0</v>
      </c>
      <c r="I64" s="2">
        <f t="shared" si="6"/>
        <v>0</v>
      </c>
      <c r="J64" s="2">
        <f t="shared" si="6"/>
        <v>0</v>
      </c>
      <c r="K64" s="2">
        <f t="shared" si="6"/>
        <v>0</v>
      </c>
      <c r="L64" s="2">
        <f t="shared" si="6"/>
        <v>0</v>
      </c>
      <c r="M64" s="2">
        <f t="shared" si="6"/>
        <v>0</v>
      </c>
      <c r="N64" s="2">
        <f t="shared" si="6"/>
        <v>0</v>
      </c>
      <c r="O64" s="2">
        <f t="shared" si="6"/>
        <v>0</v>
      </c>
      <c r="P64" s="2">
        <f t="shared" si="6"/>
        <v>0</v>
      </c>
      <c r="Q64" s="2">
        <f t="shared" si="6"/>
        <v>0</v>
      </c>
      <c r="R64" s="2">
        <f t="shared" si="6"/>
        <v>6227020800</v>
      </c>
      <c r="S64" s="2">
        <f t="shared" si="6"/>
        <v>87178291200</v>
      </c>
      <c r="T64" s="2">
        <f t="shared" si="6"/>
        <v>653837184000</v>
      </c>
      <c r="U64" s="2">
        <f t="shared" si="6"/>
        <v>3487131648000</v>
      </c>
      <c r="V64" s="2">
        <f t="shared" si="6"/>
        <v>14820309504000</v>
      </c>
      <c r="W64" s="2">
        <f t="shared" si="6"/>
        <v>53353114214400</v>
      </c>
      <c r="X64" s="2">
        <f t="shared" si="6"/>
        <v>168951528345600</v>
      </c>
      <c r="Y64" s="2">
        <f t="shared" si="6"/>
        <v>482718652416000</v>
      </c>
    </row>
    <row r="65" spans="1:26" s="23" customFormat="1" x14ac:dyDescent="0.25">
      <c r="A65" s="1"/>
      <c r="B65" s="56"/>
      <c r="C65" s="56">
        <v>9</v>
      </c>
      <c r="D65" s="22">
        <v>5</v>
      </c>
      <c r="E65" s="2">
        <f t="shared" si="1"/>
        <v>1</v>
      </c>
      <c r="F65" s="2">
        <f t="shared" si="2"/>
        <v>0</v>
      </c>
      <c r="G65" s="2">
        <f t="shared" si="6"/>
        <v>0</v>
      </c>
      <c r="H65" s="2">
        <f t="shared" si="6"/>
        <v>0</v>
      </c>
      <c r="I65" s="2">
        <f t="shared" si="6"/>
        <v>0</v>
      </c>
      <c r="J65" s="2">
        <f t="shared" si="6"/>
        <v>0</v>
      </c>
      <c r="K65" s="2">
        <f t="shared" si="6"/>
        <v>0</v>
      </c>
      <c r="L65" s="2">
        <f t="shared" si="6"/>
        <v>0</v>
      </c>
      <c r="M65" s="2">
        <f t="shared" si="6"/>
        <v>0</v>
      </c>
      <c r="N65" s="2">
        <f t="shared" si="6"/>
        <v>0</v>
      </c>
      <c r="O65" s="2">
        <f t="shared" si="6"/>
        <v>0</v>
      </c>
      <c r="P65" s="2">
        <f t="shared" si="6"/>
        <v>0</v>
      </c>
      <c r="Q65" s="2">
        <f t="shared" si="6"/>
        <v>0</v>
      </c>
      <c r="R65" s="2">
        <f t="shared" si="6"/>
        <v>0</v>
      </c>
      <c r="S65" s="2">
        <f t="shared" si="6"/>
        <v>87178291200</v>
      </c>
      <c r="T65" s="2">
        <f t="shared" si="6"/>
        <v>1307674368000</v>
      </c>
      <c r="U65" s="2">
        <f t="shared" si="6"/>
        <v>10461394944000</v>
      </c>
      <c r="V65" s="2">
        <f t="shared" si="6"/>
        <v>59281238016000</v>
      </c>
      <c r="W65" s="2">
        <f t="shared" si="6"/>
        <v>266765571072000</v>
      </c>
      <c r="X65" s="2">
        <f t="shared" si="6"/>
        <v>1013709170073600</v>
      </c>
      <c r="Y65" s="2">
        <f t="shared" si="6"/>
        <v>3379030566912000</v>
      </c>
    </row>
    <row r="66" spans="1:26" ht="18" x14ac:dyDescent="0.35">
      <c r="B66" s="18" t="s">
        <v>0</v>
      </c>
      <c r="C66" s="21" t="s">
        <v>14</v>
      </c>
      <c r="D66" s="20"/>
      <c r="E66" s="19"/>
      <c r="F66" s="19">
        <f t="shared" ref="F66:X66" si="7">SUMPRODUCT($E6:$E65,F6:F65)</f>
        <v>15</v>
      </c>
      <c r="G66" s="19">
        <f t="shared" si="7"/>
        <v>211</v>
      </c>
      <c r="H66" s="19">
        <f t="shared" si="7"/>
        <v>2773</v>
      </c>
      <c r="I66" s="19">
        <f t="shared" si="7"/>
        <v>33909</v>
      </c>
      <c r="J66" s="19">
        <f t="shared" si="7"/>
        <v>384091</v>
      </c>
      <c r="K66" s="19">
        <f t="shared" si="7"/>
        <v>4010455</v>
      </c>
      <c r="L66" s="19">
        <f t="shared" si="7"/>
        <v>38398641</v>
      </c>
      <c r="M66" s="19">
        <f t="shared" si="7"/>
        <v>335262313</v>
      </c>
      <c r="N66" s="19">
        <f t="shared" si="7"/>
        <v>2654025319</v>
      </c>
      <c r="O66" s="19">
        <f t="shared" si="7"/>
        <v>18941512731</v>
      </c>
      <c r="P66" s="19">
        <f t="shared" si="7"/>
        <v>121247816845</v>
      </c>
      <c r="Q66" s="19">
        <f t="shared" si="7"/>
        <v>693347907421</v>
      </c>
      <c r="R66" s="19">
        <f t="shared" si="7"/>
        <v>3535017524403</v>
      </c>
      <c r="S66" s="19">
        <f t="shared" si="7"/>
        <v>16083557845279</v>
      </c>
      <c r="T66" s="19">
        <f t="shared" si="7"/>
        <v>65573803186921</v>
      </c>
      <c r="U66" s="19">
        <f t="shared" si="7"/>
        <v>241253367679185</v>
      </c>
      <c r="V66" s="19">
        <f t="shared" si="7"/>
        <v>807927483311551</v>
      </c>
      <c r="W66" s="19">
        <f t="shared" si="7"/>
        <v>2485452283923043</v>
      </c>
      <c r="X66" s="19">
        <f t="shared" si="7"/>
        <v>7086337847838789</v>
      </c>
      <c r="Y66" s="19">
        <f>SUMPRODUCT($E6:$E65,Y6:Y65)</f>
        <v>1.887824200318266E+16</v>
      </c>
      <c r="Z66" s="3" t="s">
        <v>141</v>
      </c>
    </row>
    <row r="67" spans="1:26" s="6" customFormat="1" x14ac:dyDescent="0.25">
      <c r="A67" s="58"/>
      <c r="B67" s="16" t="s">
        <v>53</v>
      </c>
      <c r="C67" s="12" t="s">
        <v>1</v>
      </c>
      <c r="D67" s="69" t="s">
        <v>51</v>
      </c>
      <c r="E67" s="17"/>
      <c r="F67" s="17" t="s">
        <v>53</v>
      </c>
      <c r="G67" s="17" t="s">
        <v>53</v>
      </c>
      <c r="H67" s="17" t="s">
        <v>53</v>
      </c>
      <c r="I67" s="17" t="s">
        <v>53</v>
      </c>
      <c r="J67" s="17" t="s">
        <v>53</v>
      </c>
      <c r="K67" s="17" t="s">
        <v>53</v>
      </c>
      <c r="L67" s="17" t="s">
        <v>53</v>
      </c>
      <c r="M67" s="17" t="s">
        <v>53</v>
      </c>
      <c r="N67" s="17" t="s">
        <v>53</v>
      </c>
      <c r="O67" s="17" t="s">
        <v>53</v>
      </c>
      <c r="P67" s="17" t="s">
        <v>53</v>
      </c>
      <c r="Q67" s="17" t="s">
        <v>53</v>
      </c>
      <c r="R67" s="17" t="s">
        <v>53</v>
      </c>
      <c r="S67" s="17" t="s">
        <v>53</v>
      </c>
      <c r="T67" s="17" t="s">
        <v>53</v>
      </c>
      <c r="U67" s="17" t="s">
        <v>53</v>
      </c>
      <c r="V67" s="17" t="s">
        <v>53</v>
      </c>
      <c r="W67" s="17" t="s">
        <v>53</v>
      </c>
      <c r="X67" s="17" t="s">
        <v>53</v>
      </c>
      <c r="Y67" s="17" t="s">
        <v>53</v>
      </c>
    </row>
    <row r="68" spans="1:26" ht="18" x14ac:dyDescent="0.35">
      <c r="C68" s="2">
        <v>0</v>
      </c>
      <c r="D68" s="1">
        <v>0</v>
      </c>
      <c r="F68" s="1">
        <f>IF(F6=0,0,-LOG(F6/F$66,2))</f>
        <v>3.9068905956085187</v>
      </c>
      <c r="G68" s="1">
        <f t="shared" ref="G68:Y68" si="8">IF(G6=0,0,-LOG(G6/G$66,2))</f>
        <v>7.7210991887071856</v>
      </c>
      <c r="H68" s="1">
        <f t="shared" si="8"/>
        <v>11.437231901039478</v>
      </c>
      <c r="I68" s="1">
        <f t="shared" si="8"/>
        <v>15.049380618459722</v>
      </c>
      <c r="J68" s="1">
        <f t="shared" si="8"/>
        <v>18.551088633547941</v>
      </c>
      <c r="K68" s="1">
        <f t="shared" si="8"/>
        <v>21.935334494035612</v>
      </c>
      <c r="L68" s="1">
        <f t="shared" si="8"/>
        <v>25.194551916375278</v>
      </c>
      <c r="M68" s="1">
        <f t="shared" si="8"/>
        <v>28.320715077292281</v>
      </c>
      <c r="N68" s="1">
        <f t="shared" si="8"/>
        <v>31.305534987852432</v>
      </c>
      <c r="O68" s="1">
        <f t="shared" si="8"/>
        <v>34.140832502613527</v>
      </c>
      <c r="P68" s="1">
        <f t="shared" si="8"/>
        <v>36.819167814522629</v>
      </c>
      <c r="Q68" s="1">
        <f t="shared" si="8"/>
        <v>39.334788491884453</v>
      </c>
      <c r="R68" s="1">
        <f t="shared" si="8"/>
        <v>41.68485450567924</v>
      </c>
      <c r="S68" s="1">
        <f t="shared" si="8"/>
        <v>43.870651814055996</v>
      </c>
      <c r="T68" s="1">
        <f t="shared" si="8"/>
        <v>45.898184805075907</v>
      </c>
      <c r="U68" s="1">
        <f t="shared" si="8"/>
        <v>47.777542409664512</v>
      </c>
      <c r="V68" s="1">
        <f t="shared" si="8"/>
        <v>49.521219136051386</v>
      </c>
      <c r="W68" s="1">
        <f t="shared" si="8"/>
        <v>51.142429829786131</v>
      </c>
      <c r="X68" s="1">
        <f t="shared" si="8"/>
        <v>52.65396167225277</v>
      </c>
      <c r="Y68" s="1">
        <f t="shared" si="8"/>
        <v>54.067573941193203</v>
      </c>
      <c r="Z68" s="4" t="s">
        <v>54</v>
      </c>
    </row>
    <row r="69" spans="1:26" ht="18" x14ac:dyDescent="0.35">
      <c r="C69" s="2">
        <v>1</v>
      </c>
      <c r="D69" s="1">
        <v>0</v>
      </c>
      <c r="F69" s="1">
        <f t="shared" ref="F69:Y69" si="9">IF(F7=0,0,-LOG(F7/F$66,2))</f>
        <v>3.9068905956085187</v>
      </c>
      <c r="G69" s="1">
        <f t="shared" si="9"/>
        <v>6.7210991887071856</v>
      </c>
      <c r="H69" s="1">
        <f t="shared" si="9"/>
        <v>9.8522694003183222</v>
      </c>
      <c r="I69" s="1">
        <f t="shared" si="9"/>
        <v>13.049380618459722</v>
      </c>
      <c r="J69" s="1">
        <f t="shared" si="9"/>
        <v>16.22916053866058</v>
      </c>
      <c r="K69" s="1">
        <f t="shared" si="9"/>
        <v>19.350371993314457</v>
      </c>
      <c r="L69" s="1">
        <f t="shared" si="9"/>
        <v>22.387196994317677</v>
      </c>
      <c r="M69" s="1">
        <f t="shared" si="9"/>
        <v>25.320715077292277</v>
      </c>
      <c r="N69" s="1">
        <f t="shared" si="9"/>
        <v>28.135609986410124</v>
      </c>
      <c r="O69" s="1">
        <f t="shared" si="9"/>
        <v>30.818904407726162</v>
      </c>
      <c r="P69" s="1">
        <f t="shared" si="9"/>
        <v>33.359736195885333</v>
      </c>
      <c r="Q69" s="1">
        <f t="shared" si="9"/>
        <v>35.749825991163299</v>
      </c>
      <c r="R69" s="1">
        <f t="shared" si="9"/>
        <v>37.984414787538149</v>
      </c>
      <c r="S69" s="1">
        <f t="shared" si="9"/>
        <v>40.063296891998391</v>
      </c>
      <c r="T69" s="1">
        <f t="shared" si="9"/>
        <v>41.991294209467384</v>
      </c>
      <c r="U69" s="1">
        <f t="shared" si="9"/>
        <v>43.777542409664512</v>
      </c>
      <c r="V69" s="1">
        <f t="shared" si="9"/>
        <v>45.433756294801043</v>
      </c>
      <c r="W69" s="1">
        <f t="shared" si="9"/>
        <v>46.972504828343823</v>
      </c>
      <c r="X69" s="1">
        <f t="shared" si="9"/>
        <v>48.406034158809177</v>
      </c>
      <c r="Y69" s="1">
        <f t="shared" si="9"/>
        <v>49.745645846305841</v>
      </c>
      <c r="Z69" s="57" t="s">
        <v>142</v>
      </c>
    </row>
    <row r="70" spans="1:26" x14ac:dyDescent="0.25">
      <c r="C70" s="2">
        <v>2</v>
      </c>
      <c r="D70" s="1">
        <v>0</v>
      </c>
      <c r="F70" s="1">
        <f t="shared" ref="F70:Y70" si="10">IF(F8=0,0,-LOG(F8/F$66,2))</f>
        <v>0</v>
      </c>
      <c r="G70" s="1">
        <f t="shared" si="10"/>
        <v>6.7210991887071856</v>
      </c>
      <c r="H70" s="1">
        <f t="shared" si="10"/>
        <v>8.8522694003183222</v>
      </c>
      <c r="I70" s="1">
        <f t="shared" si="10"/>
        <v>11.464418117738564</v>
      </c>
      <c r="J70" s="1">
        <f t="shared" si="10"/>
        <v>14.229160538660578</v>
      </c>
      <c r="K70" s="1">
        <f t="shared" si="10"/>
        <v>17.028443898427092</v>
      </c>
      <c r="L70" s="1">
        <f t="shared" si="10"/>
        <v>19.802234493596522</v>
      </c>
      <c r="M70" s="1">
        <f t="shared" si="10"/>
        <v>22.513360155234672</v>
      </c>
      <c r="N70" s="1">
        <f t="shared" si="10"/>
        <v>25.13560998641012</v>
      </c>
      <c r="O70" s="1">
        <f t="shared" si="10"/>
        <v>27.64897940628385</v>
      </c>
      <c r="P70" s="1">
        <f t="shared" si="10"/>
        <v>30.037808100997967</v>
      </c>
      <c r="Q70" s="1">
        <f t="shared" si="10"/>
        <v>32.290394372526002</v>
      </c>
      <c r="R70" s="1">
        <f t="shared" si="10"/>
        <v>34.399452286816995</v>
      </c>
      <c r="S70" s="1">
        <f t="shared" si="10"/>
        <v>36.3628571738573</v>
      </c>
      <c r="T70" s="1">
        <f t="shared" si="10"/>
        <v>38.183939287409778</v>
      </c>
      <c r="U70" s="1">
        <f t="shared" si="10"/>
        <v>39.870651814055996</v>
      </c>
      <c r="V70" s="1">
        <f t="shared" si="10"/>
        <v>41.433756294801043</v>
      </c>
      <c r="W70" s="1">
        <f t="shared" si="10"/>
        <v>42.88504198709348</v>
      </c>
      <c r="X70" s="1">
        <f t="shared" si="10"/>
        <v>44.236109157366862</v>
      </c>
      <c r="Y70" s="1">
        <f t="shared" si="10"/>
        <v>45.497718332862249</v>
      </c>
      <c r="Z70" s="3"/>
    </row>
    <row r="71" spans="1:26" x14ac:dyDescent="0.25">
      <c r="C71" s="2">
        <v>3</v>
      </c>
      <c r="D71" s="1">
        <v>0</v>
      </c>
      <c r="F71" s="1">
        <f t="shared" ref="F71:Y71" si="11">IF(F9=0,0,-LOG(F9/F$66,2))</f>
        <v>0</v>
      </c>
      <c r="G71" s="1">
        <f t="shared" si="11"/>
        <v>0</v>
      </c>
      <c r="H71" s="1">
        <f t="shared" si="11"/>
        <v>8.8522694003183222</v>
      </c>
      <c r="I71" s="1">
        <f t="shared" si="11"/>
        <v>10.464418117738564</v>
      </c>
      <c r="J71" s="1">
        <f t="shared" si="11"/>
        <v>12.644198037939423</v>
      </c>
      <c r="K71" s="1">
        <f t="shared" si="11"/>
        <v>15.028443898427092</v>
      </c>
      <c r="L71" s="1">
        <f t="shared" si="11"/>
        <v>17.480306398709157</v>
      </c>
      <c r="M71" s="1">
        <f t="shared" si="11"/>
        <v>19.928397654513518</v>
      </c>
      <c r="N71" s="1">
        <f t="shared" si="11"/>
        <v>22.328255064352518</v>
      </c>
      <c r="O71" s="1">
        <f t="shared" si="11"/>
        <v>24.648979406283846</v>
      </c>
      <c r="P71" s="1">
        <f t="shared" si="11"/>
        <v>26.867883099555655</v>
      </c>
      <c r="Q71" s="1">
        <f t="shared" si="11"/>
        <v>28.96846627763864</v>
      </c>
      <c r="R71" s="1">
        <f t="shared" si="11"/>
        <v>30.940020668179699</v>
      </c>
      <c r="S71" s="1">
        <f t="shared" si="11"/>
        <v>32.777894673136139</v>
      </c>
      <c r="T71" s="1">
        <f t="shared" si="11"/>
        <v>34.483499569268687</v>
      </c>
      <c r="U71" s="1">
        <f t="shared" si="11"/>
        <v>36.063296891998391</v>
      </c>
      <c r="V71" s="1">
        <f t="shared" si="11"/>
        <v>37.52686569919252</v>
      </c>
      <c r="W71" s="1">
        <f t="shared" si="11"/>
        <v>38.88504198709348</v>
      </c>
      <c r="X71" s="1">
        <f t="shared" si="11"/>
        <v>40.148646316116526</v>
      </c>
      <c r="Y71" s="1">
        <f t="shared" si="11"/>
        <v>41.32779333141994</v>
      </c>
    </row>
    <row r="72" spans="1:26" x14ac:dyDescent="0.25">
      <c r="C72" s="2">
        <v>4</v>
      </c>
      <c r="D72" s="1">
        <v>0</v>
      </c>
      <c r="F72" s="1">
        <f t="shared" ref="F72:Y72" si="12">IF(F10=0,0,-LOG(F10/F$66,2))</f>
        <v>0</v>
      </c>
      <c r="G72" s="1">
        <f t="shared" si="12"/>
        <v>0</v>
      </c>
      <c r="H72" s="1">
        <f t="shared" si="12"/>
        <v>0</v>
      </c>
      <c r="I72" s="1">
        <f t="shared" si="12"/>
        <v>10.464418117738564</v>
      </c>
      <c r="J72" s="1">
        <f t="shared" si="12"/>
        <v>11.644198037939423</v>
      </c>
      <c r="K72" s="1">
        <f t="shared" si="12"/>
        <v>13.443481397705938</v>
      </c>
      <c r="L72" s="1">
        <f t="shared" si="12"/>
        <v>15.480306398709157</v>
      </c>
      <c r="M72" s="1">
        <f t="shared" si="12"/>
        <v>17.606469559626156</v>
      </c>
      <c r="N72" s="1">
        <f t="shared" si="12"/>
        <v>19.743292563631361</v>
      </c>
      <c r="O72" s="1">
        <f t="shared" si="12"/>
        <v>21.841624484226244</v>
      </c>
      <c r="P72" s="1">
        <f t="shared" si="12"/>
        <v>23.867883099555659</v>
      </c>
      <c r="Q72" s="1">
        <f t="shared" si="12"/>
        <v>25.798541276196325</v>
      </c>
      <c r="R72" s="1">
        <f t="shared" si="12"/>
        <v>27.618092573292333</v>
      </c>
      <c r="S72" s="1">
        <f t="shared" si="12"/>
        <v>29.318463054498846</v>
      </c>
      <c r="T72" s="1">
        <f t="shared" si="12"/>
        <v>30.898537068547533</v>
      </c>
      <c r="U72" s="1">
        <f t="shared" si="12"/>
        <v>32.3628571738573</v>
      </c>
      <c r="V72" s="1">
        <f t="shared" si="12"/>
        <v>33.719510777134914</v>
      </c>
      <c r="W72" s="1">
        <f t="shared" si="12"/>
        <v>34.978151391484964</v>
      </c>
      <c r="X72" s="1">
        <f t="shared" si="12"/>
        <v>36.148646316116526</v>
      </c>
      <c r="Y72" s="1">
        <f t="shared" si="12"/>
        <v>37.240330490169598</v>
      </c>
    </row>
    <row r="73" spans="1:26" x14ac:dyDescent="0.25">
      <c r="C73" s="2">
        <v>5</v>
      </c>
      <c r="D73" s="1">
        <v>0</v>
      </c>
      <c r="F73" s="1">
        <f t="shared" ref="F73:Y73" si="13">IF(F11=0,0,-LOG(F11/F$66,2))</f>
        <v>0</v>
      </c>
      <c r="G73" s="1">
        <f t="shared" si="13"/>
        <v>0</v>
      </c>
      <c r="H73" s="1">
        <f t="shared" si="13"/>
        <v>0</v>
      </c>
      <c r="I73" s="1">
        <f t="shared" si="13"/>
        <v>0</v>
      </c>
      <c r="J73" s="1">
        <f t="shared" si="13"/>
        <v>11.644198037939423</v>
      </c>
      <c r="K73" s="1">
        <f t="shared" si="13"/>
        <v>12.443481397705938</v>
      </c>
      <c r="L73" s="1">
        <f t="shared" si="13"/>
        <v>13.895343897988001</v>
      </c>
      <c r="M73" s="1">
        <f t="shared" si="13"/>
        <v>15.606469559626156</v>
      </c>
      <c r="N73" s="1">
        <f t="shared" si="13"/>
        <v>17.421364468743999</v>
      </c>
      <c r="O73" s="1">
        <f t="shared" si="13"/>
        <v>19.25666198350509</v>
      </c>
      <c r="P73" s="1">
        <f t="shared" si="13"/>
        <v>21.06052817749805</v>
      </c>
      <c r="Q73" s="1">
        <f t="shared" si="13"/>
        <v>22.798541276196325</v>
      </c>
      <c r="R73" s="1">
        <f t="shared" si="13"/>
        <v>24.448167571850021</v>
      </c>
      <c r="S73" s="1">
        <f t="shared" si="13"/>
        <v>25.996534959611481</v>
      </c>
      <c r="T73" s="1">
        <f t="shared" si="13"/>
        <v>27.439105449910237</v>
      </c>
      <c r="U73" s="1">
        <f t="shared" si="13"/>
        <v>28.777894673136139</v>
      </c>
      <c r="V73" s="1">
        <f t="shared" si="13"/>
        <v>30.019071058993827</v>
      </c>
      <c r="W73" s="1">
        <f t="shared" si="13"/>
        <v>31.170796469427355</v>
      </c>
      <c r="X73" s="1">
        <f t="shared" si="13"/>
        <v>32.24175572050801</v>
      </c>
      <c r="Y73" s="1">
        <f t="shared" si="13"/>
        <v>33.240330490169598</v>
      </c>
    </row>
    <row r="74" spans="1:26" x14ac:dyDescent="0.25">
      <c r="C74" s="2">
        <v>6</v>
      </c>
      <c r="D74" s="1">
        <v>0</v>
      </c>
      <c r="F74" s="1">
        <f t="shared" ref="F74:Y74" si="14">IF(F12=0,0,-LOG(F12/F$66,2))</f>
        <v>0</v>
      </c>
      <c r="G74" s="1">
        <f t="shared" si="14"/>
        <v>0</v>
      </c>
      <c r="H74" s="1">
        <f t="shared" si="14"/>
        <v>0</v>
      </c>
      <c r="I74" s="1">
        <f t="shared" si="14"/>
        <v>0</v>
      </c>
      <c r="J74" s="1">
        <f t="shared" si="14"/>
        <v>0</v>
      </c>
      <c r="K74" s="1">
        <f t="shared" si="14"/>
        <v>12.443481397705938</v>
      </c>
      <c r="L74" s="1">
        <f t="shared" si="14"/>
        <v>12.895343897988001</v>
      </c>
      <c r="M74" s="1">
        <f t="shared" si="14"/>
        <v>14.021507058905</v>
      </c>
      <c r="N74" s="1">
        <f t="shared" si="14"/>
        <v>15.421364468743997</v>
      </c>
      <c r="O74" s="1">
        <f t="shared" si="14"/>
        <v>16.934733888617725</v>
      </c>
      <c r="P74" s="1">
        <f t="shared" si="14"/>
        <v>18.475565676776895</v>
      </c>
      <c r="Q74" s="1">
        <f t="shared" si="14"/>
        <v>19.991186354138723</v>
      </c>
      <c r="R74" s="1">
        <f t="shared" si="14"/>
        <v>21.448167571850021</v>
      </c>
      <c r="S74" s="1">
        <f t="shared" si="14"/>
        <v>22.826609958169172</v>
      </c>
      <c r="T74" s="1">
        <f t="shared" si="14"/>
        <v>24.117177355022871</v>
      </c>
      <c r="U74" s="1">
        <f t="shared" si="14"/>
        <v>25.318463054498846</v>
      </c>
      <c r="V74" s="1">
        <f t="shared" si="14"/>
        <v>26.434108558272666</v>
      </c>
      <c r="W74" s="1">
        <f t="shared" si="14"/>
        <v>27.470356751286264</v>
      </c>
      <c r="X74" s="1">
        <f t="shared" si="14"/>
        <v>28.434400798450401</v>
      </c>
      <c r="Y74" s="1">
        <f t="shared" si="14"/>
        <v>29.333439894561078</v>
      </c>
    </row>
    <row r="75" spans="1:26" x14ac:dyDescent="0.25">
      <c r="C75" s="2">
        <v>7</v>
      </c>
      <c r="D75" s="1">
        <v>0</v>
      </c>
      <c r="F75" s="1">
        <f t="shared" ref="F75:Y75" si="15">IF(F13=0,0,-LOG(F13/F$66,2))</f>
        <v>0</v>
      </c>
      <c r="G75" s="1">
        <f t="shared" si="15"/>
        <v>0</v>
      </c>
      <c r="H75" s="1">
        <f t="shared" si="15"/>
        <v>0</v>
      </c>
      <c r="I75" s="1">
        <f t="shared" si="15"/>
        <v>0</v>
      </c>
      <c r="J75" s="1">
        <f t="shared" si="15"/>
        <v>0</v>
      </c>
      <c r="K75" s="1">
        <f t="shared" si="15"/>
        <v>0</v>
      </c>
      <c r="L75" s="1">
        <f t="shared" si="15"/>
        <v>12.895343897988001</v>
      </c>
      <c r="M75" s="1">
        <f t="shared" si="15"/>
        <v>13.021507058905</v>
      </c>
      <c r="N75" s="1">
        <f t="shared" si="15"/>
        <v>13.836401968022843</v>
      </c>
      <c r="O75" s="1">
        <f t="shared" si="15"/>
        <v>14.934733888617725</v>
      </c>
      <c r="P75" s="1">
        <f t="shared" si="15"/>
        <v>16.153637581889534</v>
      </c>
      <c r="Q75" s="1">
        <f t="shared" si="15"/>
        <v>17.406223853417565</v>
      </c>
      <c r="R75" s="1">
        <f t="shared" si="15"/>
        <v>18.640812649792419</v>
      </c>
      <c r="S75" s="1">
        <f t="shared" si="15"/>
        <v>19.826609958169172</v>
      </c>
      <c r="T75" s="1">
        <f t="shared" si="15"/>
        <v>20.947252353580563</v>
      </c>
      <c r="U75" s="1">
        <f t="shared" si="15"/>
        <v>21.996534959611481</v>
      </c>
      <c r="V75" s="1">
        <f t="shared" si="15"/>
        <v>22.974676939635373</v>
      </c>
      <c r="W75" s="1">
        <f t="shared" si="15"/>
        <v>23.885394250565113</v>
      </c>
      <c r="X75" s="1">
        <f t="shared" si="15"/>
        <v>24.73396108030931</v>
      </c>
      <c r="Y75" s="1">
        <f t="shared" si="15"/>
        <v>25.526084972503476</v>
      </c>
    </row>
    <row r="76" spans="1:26" x14ac:dyDescent="0.25">
      <c r="C76" s="2">
        <v>8</v>
      </c>
      <c r="D76" s="1">
        <v>0</v>
      </c>
      <c r="F76" s="1">
        <f t="shared" ref="F76:Y76" si="16">IF(F14=0,0,-LOG(F14/F$66,2))</f>
        <v>0</v>
      </c>
      <c r="G76" s="1">
        <f t="shared" si="16"/>
        <v>0</v>
      </c>
      <c r="H76" s="1">
        <f t="shared" si="16"/>
        <v>0</v>
      </c>
      <c r="I76" s="1">
        <f t="shared" si="16"/>
        <v>0</v>
      </c>
      <c r="J76" s="1">
        <f t="shared" si="16"/>
        <v>0</v>
      </c>
      <c r="K76" s="1">
        <f t="shared" si="16"/>
        <v>0</v>
      </c>
      <c r="L76" s="1">
        <f t="shared" si="16"/>
        <v>0</v>
      </c>
      <c r="M76" s="1">
        <f t="shared" si="16"/>
        <v>13.021507058905</v>
      </c>
      <c r="N76" s="1">
        <f t="shared" si="16"/>
        <v>12.836401968022843</v>
      </c>
      <c r="O76" s="1">
        <f t="shared" si="16"/>
        <v>13.34977138789657</v>
      </c>
      <c r="P76" s="1">
        <f t="shared" si="16"/>
        <v>14.153637581889534</v>
      </c>
      <c r="Q76" s="1">
        <f t="shared" si="16"/>
        <v>15.084295758530201</v>
      </c>
      <c r="R76" s="1">
        <f t="shared" si="16"/>
        <v>16.055850149071262</v>
      </c>
      <c r="S76" s="1">
        <f t="shared" si="16"/>
        <v>17.019255036111566</v>
      </c>
      <c r="T76" s="1">
        <f t="shared" si="16"/>
        <v>17.947252353580563</v>
      </c>
      <c r="U76" s="1">
        <f t="shared" si="16"/>
        <v>18.826609958169172</v>
      </c>
      <c r="V76" s="1">
        <f t="shared" si="16"/>
        <v>19.652748844748011</v>
      </c>
      <c r="W76" s="1">
        <f t="shared" si="16"/>
        <v>20.425962631927813</v>
      </c>
      <c r="X76" s="1">
        <f t="shared" si="16"/>
        <v>21.148998579588156</v>
      </c>
      <c r="Y76" s="1">
        <f t="shared" si="16"/>
        <v>21.825645254362382</v>
      </c>
    </row>
    <row r="77" spans="1:26" x14ac:dyDescent="0.25">
      <c r="C77" s="2">
        <v>9</v>
      </c>
      <c r="D77" s="1">
        <v>0</v>
      </c>
      <c r="F77" s="1">
        <f t="shared" ref="F77:Y77" si="17">IF(F15=0,0,-LOG(F15/F$66,2))</f>
        <v>0</v>
      </c>
      <c r="G77" s="1">
        <f t="shared" si="17"/>
        <v>0</v>
      </c>
      <c r="H77" s="1">
        <f t="shared" si="17"/>
        <v>0</v>
      </c>
      <c r="I77" s="1">
        <f t="shared" si="17"/>
        <v>0</v>
      </c>
      <c r="J77" s="1">
        <f t="shared" si="17"/>
        <v>0</v>
      </c>
      <c r="K77" s="1">
        <f t="shared" si="17"/>
        <v>0</v>
      </c>
      <c r="L77" s="1">
        <f t="shared" si="17"/>
        <v>0</v>
      </c>
      <c r="M77" s="1">
        <f t="shared" si="17"/>
        <v>0</v>
      </c>
      <c r="N77" s="1">
        <f t="shared" si="17"/>
        <v>12.836401968022843</v>
      </c>
      <c r="O77" s="1">
        <f t="shared" si="17"/>
        <v>12.34977138789657</v>
      </c>
      <c r="P77" s="1">
        <f t="shared" si="17"/>
        <v>12.568675081168376</v>
      </c>
      <c r="Q77" s="1">
        <f t="shared" si="17"/>
        <v>13.084295758530201</v>
      </c>
      <c r="R77" s="1">
        <f t="shared" si="17"/>
        <v>13.733922054183898</v>
      </c>
      <c r="S77" s="1">
        <f t="shared" si="17"/>
        <v>14.43429253539041</v>
      </c>
      <c r="T77" s="1">
        <f t="shared" si="17"/>
        <v>15.139897431522957</v>
      </c>
      <c r="U77" s="1">
        <f t="shared" si="17"/>
        <v>15.82660995816917</v>
      </c>
      <c r="V77" s="1">
        <f t="shared" si="17"/>
        <v>16.482823843305699</v>
      </c>
      <c r="W77" s="1">
        <f t="shared" si="17"/>
        <v>17.104034537040452</v>
      </c>
      <c r="X77" s="1">
        <f t="shared" si="17"/>
        <v>17.689566960950856</v>
      </c>
      <c r="Y77" s="1">
        <f t="shared" si="17"/>
        <v>18.240682753641224</v>
      </c>
    </row>
    <row r="78" spans="1:26" x14ac:dyDescent="0.25">
      <c r="C78" s="2">
        <v>0</v>
      </c>
      <c r="D78" s="1">
        <v>1</v>
      </c>
      <c r="F78" s="1">
        <f t="shared" ref="F78:Y78" si="18">IF(F16=0,0,-LOG(F16/F$66,2))</f>
        <v>1.5849625007211563</v>
      </c>
      <c r="G78" s="1">
        <f t="shared" si="18"/>
        <v>4.399171093819823</v>
      </c>
      <c r="H78" s="1">
        <f t="shared" si="18"/>
        <v>7.5303413054309596</v>
      </c>
      <c r="I78" s="1">
        <f t="shared" si="18"/>
        <v>10.727452523572357</v>
      </c>
      <c r="J78" s="1">
        <f t="shared" si="18"/>
        <v>13.907232443773218</v>
      </c>
      <c r="K78" s="1">
        <f t="shared" si="18"/>
        <v>17.028443898427092</v>
      </c>
      <c r="L78" s="1">
        <f t="shared" si="18"/>
        <v>20.065268899430315</v>
      </c>
      <c r="M78" s="1">
        <f t="shared" si="18"/>
        <v>22.998786982404916</v>
      </c>
      <c r="N78" s="1">
        <f t="shared" si="18"/>
        <v>25.813681891522762</v>
      </c>
      <c r="O78" s="1">
        <f t="shared" si="18"/>
        <v>28.4969763128388</v>
      </c>
      <c r="P78" s="1">
        <f t="shared" si="18"/>
        <v>31.037808100997971</v>
      </c>
      <c r="Q78" s="1">
        <f t="shared" si="18"/>
        <v>33.427897896275937</v>
      </c>
      <c r="R78" s="1">
        <f t="shared" si="18"/>
        <v>35.662486692650788</v>
      </c>
      <c r="S78" s="1">
        <f t="shared" si="18"/>
        <v>37.741368797111029</v>
      </c>
      <c r="T78" s="1">
        <f t="shared" si="18"/>
        <v>39.669366114580022</v>
      </c>
      <c r="U78" s="1">
        <f t="shared" si="18"/>
        <v>41.455614314777151</v>
      </c>
      <c r="V78" s="1">
        <f t="shared" si="18"/>
        <v>43.111828199913681</v>
      </c>
      <c r="W78" s="1">
        <f t="shared" si="18"/>
        <v>44.650576733456461</v>
      </c>
      <c r="X78" s="1">
        <f t="shared" si="18"/>
        <v>46.084106063921816</v>
      </c>
      <c r="Y78" s="1">
        <f t="shared" si="18"/>
        <v>47.423717751418472</v>
      </c>
    </row>
    <row r="79" spans="1:26" x14ac:dyDescent="0.25">
      <c r="C79" s="2">
        <v>1</v>
      </c>
      <c r="D79" s="1">
        <v>1</v>
      </c>
      <c r="F79" s="1">
        <f t="shared" ref="F79:Y79" si="19">IF(F17=0,0,-LOG(F17/F$66,2))</f>
        <v>0</v>
      </c>
      <c r="G79" s="1">
        <f t="shared" si="19"/>
        <v>4.399171093819823</v>
      </c>
      <c r="H79" s="1">
        <f t="shared" si="19"/>
        <v>6.5303413054309596</v>
      </c>
      <c r="I79" s="1">
        <f t="shared" si="19"/>
        <v>9.1424900228512023</v>
      </c>
      <c r="J79" s="1">
        <f t="shared" si="19"/>
        <v>11.907232443773218</v>
      </c>
      <c r="K79" s="1">
        <f t="shared" si="19"/>
        <v>14.706515803539732</v>
      </c>
      <c r="L79" s="1">
        <f t="shared" si="19"/>
        <v>17.480306398709157</v>
      </c>
      <c r="M79" s="1">
        <f t="shared" si="19"/>
        <v>20.19143206034731</v>
      </c>
      <c r="N79" s="1">
        <f t="shared" si="19"/>
        <v>22.813681891522759</v>
      </c>
      <c r="O79" s="1">
        <f t="shared" si="19"/>
        <v>25.327051311396488</v>
      </c>
      <c r="P79" s="1">
        <f t="shared" si="19"/>
        <v>27.715880006110606</v>
      </c>
      <c r="Q79" s="1">
        <f t="shared" si="19"/>
        <v>29.968466277638637</v>
      </c>
      <c r="R79" s="1">
        <f t="shared" si="19"/>
        <v>32.077524191929633</v>
      </c>
      <c r="S79" s="1">
        <f t="shared" si="19"/>
        <v>34.040929078969938</v>
      </c>
      <c r="T79" s="1">
        <f t="shared" si="19"/>
        <v>35.862011192522424</v>
      </c>
      <c r="U79" s="1">
        <f t="shared" si="19"/>
        <v>37.548723719168635</v>
      </c>
      <c r="V79" s="1">
        <f t="shared" si="19"/>
        <v>39.111828199913681</v>
      </c>
      <c r="W79" s="1">
        <f t="shared" si="19"/>
        <v>40.563113892206118</v>
      </c>
      <c r="X79" s="1">
        <f t="shared" si="19"/>
        <v>41.914181062479507</v>
      </c>
      <c r="Y79" s="1">
        <f t="shared" si="19"/>
        <v>43.175790237974887</v>
      </c>
    </row>
    <row r="80" spans="1:26" x14ac:dyDescent="0.25">
      <c r="C80" s="2">
        <v>2</v>
      </c>
      <c r="D80" s="1">
        <v>1</v>
      </c>
      <c r="F80" s="1">
        <f t="shared" ref="F80:Y80" si="20">IF(F18=0,0,-LOG(F18/F$66,2))</f>
        <v>0</v>
      </c>
      <c r="G80" s="1">
        <f t="shared" si="20"/>
        <v>0</v>
      </c>
      <c r="H80" s="1">
        <f t="shared" si="20"/>
        <v>6.5303413054309596</v>
      </c>
      <c r="I80" s="1">
        <f t="shared" si="20"/>
        <v>8.1424900228512023</v>
      </c>
      <c r="J80" s="1">
        <f t="shared" si="20"/>
        <v>10.32226994305206</v>
      </c>
      <c r="K80" s="1">
        <f t="shared" si="20"/>
        <v>12.706515803539732</v>
      </c>
      <c r="L80" s="1">
        <f t="shared" si="20"/>
        <v>15.158378303821795</v>
      </c>
      <c r="M80" s="1">
        <f t="shared" si="20"/>
        <v>17.606469559626156</v>
      </c>
      <c r="N80" s="1">
        <f t="shared" si="20"/>
        <v>20.006326969465153</v>
      </c>
      <c r="O80" s="1">
        <f t="shared" si="20"/>
        <v>22.327051311396485</v>
      </c>
      <c r="P80" s="1">
        <f t="shared" si="20"/>
        <v>24.545955004668293</v>
      </c>
      <c r="Q80" s="1">
        <f t="shared" si="20"/>
        <v>26.646538182751272</v>
      </c>
      <c r="R80" s="1">
        <f t="shared" si="20"/>
        <v>28.618092573292337</v>
      </c>
      <c r="S80" s="1">
        <f t="shared" si="20"/>
        <v>30.455966578248781</v>
      </c>
      <c r="T80" s="1">
        <f t="shared" si="20"/>
        <v>32.161571474381326</v>
      </c>
      <c r="U80" s="1">
        <f t="shared" si="20"/>
        <v>33.741368797111029</v>
      </c>
      <c r="V80" s="1">
        <f t="shared" si="20"/>
        <v>35.204937604305158</v>
      </c>
      <c r="W80" s="1">
        <f t="shared" si="20"/>
        <v>36.563113892206118</v>
      </c>
      <c r="X80" s="1">
        <f t="shared" si="20"/>
        <v>37.826718221229164</v>
      </c>
      <c r="Y80" s="1">
        <f t="shared" si="20"/>
        <v>39.005865236532578</v>
      </c>
    </row>
    <row r="81" spans="3:25" x14ac:dyDescent="0.25">
      <c r="C81" s="2">
        <v>3</v>
      </c>
      <c r="D81" s="1">
        <v>1</v>
      </c>
      <c r="F81" s="1">
        <f t="shared" ref="F81:Y81" si="21">IF(F19=0,0,-LOG(F19/F$66,2))</f>
        <v>0</v>
      </c>
      <c r="G81" s="1">
        <f t="shared" si="21"/>
        <v>0</v>
      </c>
      <c r="H81" s="1">
        <f t="shared" si="21"/>
        <v>0</v>
      </c>
      <c r="I81" s="1">
        <f t="shared" si="21"/>
        <v>8.1424900228512023</v>
      </c>
      <c r="J81" s="1">
        <f t="shared" si="21"/>
        <v>9.3222699430520599</v>
      </c>
      <c r="K81" s="1">
        <f t="shared" si="21"/>
        <v>11.121553302818576</v>
      </c>
      <c r="L81" s="1">
        <f t="shared" si="21"/>
        <v>13.158378303821795</v>
      </c>
      <c r="M81" s="1">
        <f t="shared" si="21"/>
        <v>15.284541464738792</v>
      </c>
      <c r="N81" s="1">
        <f t="shared" si="21"/>
        <v>17.421364468743999</v>
      </c>
      <c r="O81" s="1">
        <f t="shared" si="21"/>
        <v>19.519696389338883</v>
      </c>
      <c r="P81" s="1">
        <f t="shared" si="21"/>
        <v>21.545955004668293</v>
      </c>
      <c r="Q81" s="1">
        <f t="shared" si="21"/>
        <v>23.476613181308963</v>
      </c>
      <c r="R81" s="1">
        <f t="shared" si="21"/>
        <v>25.296164478404972</v>
      </c>
      <c r="S81" s="1">
        <f t="shared" si="21"/>
        <v>26.996534959611484</v>
      </c>
      <c r="T81" s="1">
        <f t="shared" si="21"/>
        <v>28.576608973660171</v>
      </c>
      <c r="U81" s="1">
        <f t="shared" si="21"/>
        <v>30.040929078969938</v>
      </c>
      <c r="V81" s="1">
        <f t="shared" si="21"/>
        <v>31.397582682247556</v>
      </c>
      <c r="W81" s="1">
        <f t="shared" si="21"/>
        <v>32.656223296597602</v>
      </c>
      <c r="X81" s="1">
        <f t="shared" si="21"/>
        <v>33.826718221229164</v>
      </c>
      <c r="Y81" s="1">
        <f t="shared" si="21"/>
        <v>34.918402395282236</v>
      </c>
    </row>
    <row r="82" spans="3:25" x14ac:dyDescent="0.25">
      <c r="C82" s="2">
        <v>4</v>
      </c>
      <c r="D82" s="1">
        <v>1</v>
      </c>
      <c r="F82" s="1">
        <f t="shared" ref="F82:Y82" si="22">IF(F20=0,0,-LOG(F20/F$66,2))</f>
        <v>0</v>
      </c>
      <c r="G82" s="1">
        <f t="shared" si="22"/>
        <v>0</v>
      </c>
      <c r="H82" s="1">
        <f t="shared" si="22"/>
        <v>0</v>
      </c>
      <c r="I82" s="1">
        <f t="shared" si="22"/>
        <v>0</v>
      </c>
      <c r="J82" s="1">
        <f t="shared" si="22"/>
        <v>9.3222699430520599</v>
      </c>
      <c r="K82" s="1">
        <f t="shared" si="22"/>
        <v>10.121553302818576</v>
      </c>
      <c r="L82" s="1">
        <f t="shared" si="22"/>
        <v>11.573415803100641</v>
      </c>
      <c r="M82" s="1">
        <f t="shared" si="22"/>
        <v>13.284541464738792</v>
      </c>
      <c r="N82" s="1">
        <f t="shared" si="22"/>
        <v>15.099436373856637</v>
      </c>
      <c r="O82" s="1">
        <f t="shared" si="22"/>
        <v>16.934733888617725</v>
      </c>
      <c r="P82" s="1">
        <f t="shared" si="22"/>
        <v>18.738600082610692</v>
      </c>
      <c r="Q82" s="1">
        <f t="shared" si="22"/>
        <v>20.476613181308963</v>
      </c>
      <c r="R82" s="1">
        <f t="shared" si="22"/>
        <v>22.12623947696266</v>
      </c>
      <c r="S82" s="1">
        <f t="shared" si="22"/>
        <v>23.674606864724119</v>
      </c>
      <c r="T82" s="1">
        <f t="shared" si="22"/>
        <v>25.117177355022875</v>
      </c>
      <c r="U82" s="1">
        <f t="shared" si="22"/>
        <v>26.455966578248777</v>
      </c>
      <c r="V82" s="1">
        <f t="shared" si="22"/>
        <v>27.697142964106465</v>
      </c>
      <c r="W82" s="1">
        <f t="shared" si="22"/>
        <v>28.848868374539997</v>
      </c>
      <c r="X82" s="1">
        <f t="shared" si="22"/>
        <v>29.919827625620645</v>
      </c>
      <c r="Y82" s="1">
        <f t="shared" si="22"/>
        <v>30.918402395282232</v>
      </c>
    </row>
    <row r="83" spans="3:25" x14ac:dyDescent="0.25">
      <c r="C83" s="2">
        <v>5</v>
      </c>
      <c r="D83" s="1">
        <v>1</v>
      </c>
      <c r="F83" s="1">
        <f t="shared" ref="F83:Y83" si="23">IF(F21=0,0,-LOG(F21/F$66,2))</f>
        <v>0</v>
      </c>
      <c r="G83" s="1">
        <f t="shared" si="23"/>
        <v>0</v>
      </c>
      <c r="H83" s="1">
        <f t="shared" si="23"/>
        <v>0</v>
      </c>
      <c r="I83" s="1">
        <f t="shared" si="23"/>
        <v>0</v>
      </c>
      <c r="J83" s="1">
        <f t="shared" si="23"/>
        <v>0</v>
      </c>
      <c r="K83" s="1">
        <f t="shared" si="23"/>
        <v>10.121553302818576</v>
      </c>
      <c r="L83" s="1">
        <f t="shared" si="23"/>
        <v>10.573415803100639</v>
      </c>
      <c r="M83" s="1">
        <f t="shared" si="23"/>
        <v>11.699578964017636</v>
      </c>
      <c r="N83" s="1">
        <f t="shared" si="23"/>
        <v>13.099436373856637</v>
      </c>
      <c r="O83" s="1">
        <f t="shared" si="23"/>
        <v>14.612805793730365</v>
      </c>
      <c r="P83" s="1">
        <f t="shared" si="23"/>
        <v>16.153637581889534</v>
      </c>
      <c r="Q83" s="1">
        <f t="shared" si="23"/>
        <v>17.669258259251357</v>
      </c>
      <c r="R83" s="1">
        <f t="shared" si="23"/>
        <v>19.12623947696266</v>
      </c>
      <c r="S83" s="1">
        <f t="shared" si="23"/>
        <v>20.504681863281807</v>
      </c>
      <c r="T83" s="1">
        <f t="shared" si="23"/>
        <v>21.79524926013551</v>
      </c>
      <c r="U83" s="1">
        <f t="shared" si="23"/>
        <v>22.996534959611481</v>
      </c>
      <c r="V83" s="1">
        <f t="shared" si="23"/>
        <v>24.112180463385307</v>
      </c>
      <c r="W83" s="1">
        <f t="shared" si="23"/>
        <v>25.148428656398902</v>
      </c>
      <c r="X83" s="1">
        <f t="shared" si="23"/>
        <v>26.112472703563039</v>
      </c>
      <c r="Y83" s="1">
        <f t="shared" si="23"/>
        <v>27.011511799673716</v>
      </c>
    </row>
    <row r="84" spans="3:25" x14ac:dyDescent="0.25">
      <c r="C84" s="2">
        <v>6</v>
      </c>
      <c r="D84" s="1">
        <v>1</v>
      </c>
      <c r="F84" s="1">
        <f t="shared" ref="F84:Y84" si="24">IF(F22=0,0,-LOG(F22/F$66,2))</f>
        <v>0</v>
      </c>
      <c r="G84" s="1">
        <f t="shared" si="24"/>
        <v>0</v>
      </c>
      <c r="H84" s="1">
        <f t="shared" si="24"/>
        <v>0</v>
      </c>
      <c r="I84" s="1">
        <f t="shared" si="24"/>
        <v>0</v>
      </c>
      <c r="J84" s="1">
        <f t="shared" si="24"/>
        <v>0</v>
      </c>
      <c r="K84" s="1">
        <f t="shared" si="24"/>
        <v>0</v>
      </c>
      <c r="L84" s="1">
        <f t="shared" si="24"/>
        <v>10.573415803100639</v>
      </c>
      <c r="M84" s="1">
        <f t="shared" si="24"/>
        <v>10.699578964017636</v>
      </c>
      <c r="N84" s="1">
        <f t="shared" si="24"/>
        <v>11.514473873135479</v>
      </c>
      <c r="O84" s="1">
        <f t="shared" si="24"/>
        <v>12.612805793730365</v>
      </c>
      <c r="P84" s="1">
        <f t="shared" si="24"/>
        <v>13.83170948700217</v>
      </c>
      <c r="Q84" s="1">
        <f t="shared" si="24"/>
        <v>15.084295758530201</v>
      </c>
      <c r="R84" s="1">
        <f t="shared" si="24"/>
        <v>16.318884554905058</v>
      </c>
      <c r="S84" s="1">
        <f t="shared" si="24"/>
        <v>17.504681863281807</v>
      </c>
      <c r="T84" s="1">
        <f t="shared" si="24"/>
        <v>18.625324258693198</v>
      </c>
      <c r="U84" s="1">
        <f t="shared" si="24"/>
        <v>19.674606864724119</v>
      </c>
      <c r="V84" s="1">
        <f t="shared" si="24"/>
        <v>20.652748844748007</v>
      </c>
      <c r="W84" s="1">
        <f t="shared" si="24"/>
        <v>21.563466155677748</v>
      </c>
      <c r="X84" s="1">
        <f t="shared" si="24"/>
        <v>22.412032985421948</v>
      </c>
      <c r="Y84" s="1">
        <f t="shared" si="24"/>
        <v>23.204156877616114</v>
      </c>
    </row>
    <row r="85" spans="3:25" x14ac:dyDescent="0.25">
      <c r="C85" s="2">
        <v>7</v>
      </c>
      <c r="D85" s="1">
        <v>1</v>
      </c>
      <c r="F85" s="1">
        <f t="shared" ref="F85:Y85" si="25">IF(F23=0,0,-LOG(F23/F$66,2))</f>
        <v>0</v>
      </c>
      <c r="G85" s="1">
        <f t="shared" si="25"/>
        <v>0</v>
      </c>
      <c r="H85" s="1">
        <f t="shared" si="25"/>
        <v>0</v>
      </c>
      <c r="I85" s="1">
        <f t="shared" si="25"/>
        <v>0</v>
      </c>
      <c r="J85" s="1">
        <f t="shared" si="25"/>
        <v>0</v>
      </c>
      <c r="K85" s="1">
        <f t="shared" si="25"/>
        <v>0</v>
      </c>
      <c r="L85" s="1">
        <f t="shared" si="25"/>
        <v>0</v>
      </c>
      <c r="M85" s="1">
        <f t="shared" si="25"/>
        <v>10.699578964017636</v>
      </c>
      <c r="N85" s="1">
        <f t="shared" si="25"/>
        <v>10.514473873135479</v>
      </c>
      <c r="O85" s="1">
        <f t="shared" si="25"/>
        <v>11.027843293009207</v>
      </c>
      <c r="P85" s="1">
        <f t="shared" si="25"/>
        <v>11.83170948700217</v>
      </c>
      <c r="Q85" s="1">
        <f t="shared" si="25"/>
        <v>12.762367663642841</v>
      </c>
      <c r="R85" s="1">
        <f t="shared" si="25"/>
        <v>13.733922054183898</v>
      </c>
      <c r="S85" s="1">
        <f t="shared" si="25"/>
        <v>14.697326941224203</v>
      </c>
      <c r="T85" s="1">
        <f t="shared" si="25"/>
        <v>15.625324258693199</v>
      </c>
      <c r="U85" s="1">
        <f t="shared" si="25"/>
        <v>16.504681863281807</v>
      </c>
      <c r="V85" s="1">
        <f t="shared" si="25"/>
        <v>17.330820749860646</v>
      </c>
      <c r="W85" s="1">
        <f t="shared" si="25"/>
        <v>18.104034537040452</v>
      </c>
      <c r="X85" s="1">
        <f t="shared" si="25"/>
        <v>18.827070484700794</v>
      </c>
      <c r="Y85" s="1">
        <f t="shared" si="25"/>
        <v>19.50371715947502</v>
      </c>
    </row>
    <row r="86" spans="3:25" x14ac:dyDescent="0.25">
      <c r="C86" s="2">
        <v>8</v>
      </c>
      <c r="D86" s="1">
        <v>1</v>
      </c>
      <c r="F86" s="1">
        <f t="shared" ref="F86:Y86" si="26">IF(F24=0,0,-LOG(F24/F$66,2))</f>
        <v>0</v>
      </c>
      <c r="G86" s="1">
        <f t="shared" si="26"/>
        <v>0</v>
      </c>
      <c r="H86" s="1">
        <f t="shared" si="26"/>
        <v>0</v>
      </c>
      <c r="I86" s="1">
        <f t="shared" si="26"/>
        <v>0</v>
      </c>
      <c r="J86" s="1">
        <f t="shared" si="26"/>
        <v>0</v>
      </c>
      <c r="K86" s="1">
        <f t="shared" si="26"/>
        <v>0</v>
      </c>
      <c r="L86" s="1">
        <f t="shared" si="26"/>
        <v>0</v>
      </c>
      <c r="M86" s="1">
        <f t="shared" si="26"/>
        <v>0</v>
      </c>
      <c r="N86" s="1">
        <f t="shared" si="26"/>
        <v>10.514473873135479</v>
      </c>
      <c r="O86" s="1">
        <f t="shared" si="26"/>
        <v>10.027843293009207</v>
      </c>
      <c r="P86" s="1">
        <f t="shared" si="26"/>
        <v>10.246746986281014</v>
      </c>
      <c r="Q86" s="1">
        <f t="shared" si="26"/>
        <v>10.76236766364284</v>
      </c>
      <c r="R86" s="1">
        <f t="shared" si="26"/>
        <v>11.411993959296536</v>
      </c>
      <c r="S86" s="1">
        <f t="shared" si="26"/>
        <v>12.112364440503047</v>
      </c>
      <c r="T86" s="1">
        <f t="shared" si="26"/>
        <v>12.817969336635596</v>
      </c>
      <c r="U86" s="1">
        <f t="shared" si="26"/>
        <v>13.504681863281808</v>
      </c>
      <c r="V86" s="1">
        <f t="shared" si="26"/>
        <v>14.160895748418334</v>
      </c>
      <c r="W86" s="1">
        <f t="shared" si="26"/>
        <v>14.782106442153088</v>
      </c>
      <c r="X86" s="1">
        <f t="shared" si="26"/>
        <v>15.367638866063496</v>
      </c>
      <c r="Y86" s="1">
        <f t="shared" si="26"/>
        <v>15.918754658753864</v>
      </c>
    </row>
    <row r="87" spans="3:25" x14ac:dyDescent="0.25">
      <c r="C87" s="2">
        <v>9</v>
      </c>
      <c r="D87" s="1">
        <v>1</v>
      </c>
      <c r="F87" s="1">
        <f t="shared" ref="F87:Y87" si="27">IF(F25=0,0,-LOG(F25/F$66,2))</f>
        <v>0</v>
      </c>
      <c r="G87" s="1">
        <f t="shared" si="27"/>
        <v>0</v>
      </c>
      <c r="H87" s="1">
        <f t="shared" si="27"/>
        <v>0</v>
      </c>
      <c r="I87" s="1">
        <f t="shared" si="27"/>
        <v>0</v>
      </c>
      <c r="J87" s="1">
        <f t="shared" si="27"/>
        <v>0</v>
      </c>
      <c r="K87" s="1">
        <f t="shared" si="27"/>
        <v>0</v>
      </c>
      <c r="L87" s="1">
        <f t="shared" si="27"/>
        <v>0</v>
      </c>
      <c r="M87" s="1">
        <f t="shared" si="27"/>
        <v>0</v>
      </c>
      <c r="N87" s="1">
        <f t="shared" si="27"/>
        <v>0</v>
      </c>
      <c r="O87" s="1">
        <f t="shared" si="27"/>
        <v>10.027843293009207</v>
      </c>
      <c r="P87" s="1">
        <f t="shared" si="27"/>
        <v>9.2467469862810141</v>
      </c>
      <c r="Q87" s="1">
        <f t="shared" si="27"/>
        <v>9.1774051629216835</v>
      </c>
      <c r="R87" s="1">
        <f t="shared" si="27"/>
        <v>9.4119939592965363</v>
      </c>
      <c r="S87" s="1">
        <f t="shared" si="27"/>
        <v>9.7904363456156833</v>
      </c>
      <c r="T87" s="1">
        <f t="shared" si="27"/>
        <v>10.233006835914439</v>
      </c>
      <c r="U87" s="1">
        <f t="shared" si="27"/>
        <v>10.697326941224203</v>
      </c>
      <c r="V87" s="1">
        <f t="shared" si="27"/>
        <v>11.160895748418334</v>
      </c>
      <c r="W87" s="1">
        <f t="shared" si="27"/>
        <v>11.612181440710776</v>
      </c>
      <c r="X87" s="1">
        <f t="shared" si="27"/>
        <v>12.045710771176132</v>
      </c>
      <c r="Y87" s="1">
        <f t="shared" si="27"/>
        <v>12.459323040116566</v>
      </c>
    </row>
    <row r="88" spans="3:25" x14ac:dyDescent="0.25">
      <c r="C88" s="2">
        <v>0</v>
      </c>
      <c r="D88" s="1">
        <v>2</v>
      </c>
      <c r="F88" s="1">
        <f t="shared" ref="F88:Y88" si="28">IF(F26=0,0,-LOG(F26/F$66,2))</f>
        <v>0</v>
      </c>
      <c r="G88" s="1">
        <f t="shared" si="28"/>
        <v>3.3991710938198234</v>
      </c>
      <c r="H88" s="1">
        <f t="shared" si="28"/>
        <v>5.5303413054309605</v>
      </c>
      <c r="I88" s="1">
        <f t="shared" si="28"/>
        <v>8.1424900228512023</v>
      </c>
      <c r="J88" s="1">
        <f t="shared" si="28"/>
        <v>10.907232443773216</v>
      </c>
      <c r="K88" s="1">
        <f t="shared" si="28"/>
        <v>13.706515803539732</v>
      </c>
      <c r="L88" s="1">
        <f t="shared" si="28"/>
        <v>16.480306398709157</v>
      </c>
      <c r="M88" s="1">
        <f t="shared" si="28"/>
        <v>19.19143206034731</v>
      </c>
      <c r="N88" s="1">
        <f t="shared" si="28"/>
        <v>21.813681891522759</v>
      </c>
      <c r="O88" s="1">
        <f t="shared" si="28"/>
        <v>24.327051311396485</v>
      </c>
      <c r="P88" s="1">
        <f t="shared" si="28"/>
        <v>26.715880006110609</v>
      </c>
      <c r="Q88" s="1">
        <f t="shared" si="28"/>
        <v>28.96846627763864</v>
      </c>
      <c r="R88" s="1">
        <f t="shared" si="28"/>
        <v>31.077524191929633</v>
      </c>
      <c r="S88" s="1">
        <f t="shared" si="28"/>
        <v>33.040929078969938</v>
      </c>
      <c r="T88" s="1">
        <f t="shared" si="28"/>
        <v>34.862011192522417</v>
      </c>
      <c r="U88" s="1">
        <f t="shared" si="28"/>
        <v>36.548723719168628</v>
      </c>
      <c r="V88" s="1">
        <f t="shared" si="28"/>
        <v>38.111828199913674</v>
      </c>
      <c r="W88" s="1">
        <f t="shared" si="28"/>
        <v>39.563113892206118</v>
      </c>
      <c r="X88" s="1">
        <f t="shared" si="28"/>
        <v>40.914181062479507</v>
      </c>
      <c r="Y88" s="1">
        <f t="shared" si="28"/>
        <v>42.175790237974887</v>
      </c>
    </row>
    <row r="89" spans="3:25" x14ac:dyDescent="0.25">
      <c r="C89" s="2">
        <v>1</v>
      </c>
      <c r="D89" s="1">
        <v>2</v>
      </c>
      <c r="F89" s="1">
        <f t="shared" ref="F89:Y89" si="29">IF(F27=0,0,-LOG(F27/F$66,2))</f>
        <v>0</v>
      </c>
      <c r="G89" s="1">
        <f t="shared" si="29"/>
        <v>0</v>
      </c>
      <c r="H89" s="1">
        <f t="shared" si="29"/>
        <v>5.5303413054309605</v>
      </c>
      <c r="I89" s="1">
        <f t="shared" si="29"/>
        <v>7.1424900228512014</v>
      </c>
      <c r="J89" s="1">
        <f t="shared" si="29"/>
        <v>9.3222699430520599</v>
      </c>
      <c r="K89" s="1">
        <f t="shared" si="29"/>
        <v>11.70651580353973</v>
      </c>
      <c r="L89" s="1">
        <f t="shared" si="29"/>
        <v>14.158378303821795</v>
      </c>
      <c r="M89" s="1">
        <f t="shared" si="29"/>
        <v>16.606469559626156</v>
      </c>
      <c r="N89" s="1">
        <f t="shared" si="29"/>
        <v>19.006326969465157</v>
      </c>
      <c r="O89" s="1">
        <f t="shared" si="29"/>
        <v>21.327051311396485</v>
      </c>
      <c r="P89" s="1">
        <f t="shared" si="29"/>
        <v>23.545955004668293</v>
      </c>
      <c r="Q89" s="1">
        <f t="shared" si="29"/>
        <v>25.646538182751275</v>
      </c>
      <c r="R89" s="1">
        <f t="shared" si="29"/>
        <v>27.618092573292333</v>
      </c>
      <c r="S89" s="1">
        <f t="shared" si="29"/>
        <v>29.455966578248781</v>
      </c>
      <c r="T89" s="1">
        <f t="shared" si="29"/>
        <v>31.161571474381326</v>
      </c>
      <c r="U89" s="1">
        <f t="shared" si="29"/>
        <v>32.741368797111029</v>
      </c>
      <c r="V89" s="1">
        <f t="shared" si="29"/>
        <v>34.204937604305158</v>
      </c>
      <c r="W89" s="1">
        <f t="shared" si="29"/>
        <v>35.563113892206118</v>
      </c>
      <c r="X89" s="1">
        <f t="shared" si="29"/>
        <v>36.826718221229164</v>
      </c>
      <c r="Y89" s="1">
        <f t="shared" si="29"/>
        <v>38.005865236532571</v>
      </c>
    </row>
    <row r="90" spans="3:25" x14ac:dyDescent="0.25">
      <c r="C90" s="2">
        <v>2</v>
      </c>
      <c r="D90" s="1">
        <v>2</v>
      </c>
      <c r="F90" s="1">
        <f t="shared" ref="F90:Y90" si="30">IF(F28=0,0,-LOG(F28/F$66,2))</f>
        <v>0</v>
      </c>
      <c r="G90" s="1">
        <f t="shared" si="30"/>
        <v>0</v>
      </c>
      <c r="H90" s="1">
        <f t="shared" si="30"/>
        <v>0</v>
      </c>
      <c r="I90" s="1">
        <f t="shared" si="30"/>
        <v>7.1424900228512014</v>
      </c>
      <c r="J90" s="1">
        <f t="shared" si="30"/>
        <v>8.3222699430520599</v>
      </c>
      <c r="K90" s="1">
        <f t="shared" si="30"/>
        <v>10.121553302818576</v>
      </c>
      <c r="L90" s="1">
        <f t="shared" si="30"/>
        <v>12.158378303821795</v>
      </c>
      <c r="M90" s="1">
        <f t="shared" si="30"/>
        <v>14.284541464738792</v>
      </c>
      <c r="N90" s="1">
        <f t="shared" si="30"/>
        <v>16.421364468743999</v>
      </c>
      <c r="O90" s="1">
        <f t="shared" si="30"/>
        <v>18.519696389338883</v>
      </c>
      <c r="P90" s="1">
        <f t="shared" si="30"/>
        <v>20.545955004668293</v>
      </c>
      <c r="Q90" s="1">
        <f t="shared" si="30"/>
        <v>22.476613181308963</v>
      </c>
      <c r="R90" s="1">
        <f t="shared" si="30"/>
        <v>24.296164478404975</v>
      </c>
      <c r="S90" s="1">
        <f t="shared" si="30"/>
        <v>25.996534959611481</v>
      </c>
      <c r="T90" s="1">
        <f t="shared" si="30"/>
        <v>27.576608973660171</v>
      </c>
      <c r="U90" s="1">
        <f t="shared" si="30"/>
        <v>29.040929078969935</v>
      </c>
      <c r="V90" s="1">
        <f t="shared" si="30"/>
        <v>30.397582682247553</v>
      </c>
      <c r="W90" s="1">
        <f t="shared" si="30"/>
        <v>31.656223296597602</v>
      </c>
      <c r="X90" s="1">
        <f t="shared" si="30"/>
        <v>32.826718221229164</v>
      </c>
      <c r="Y90" s="1">
        <f t="shared" si="30"/>
        <v>33.918402395282236</v>
      </c>
    </row>
    <row r="91" spans="3:25" x14ac:dyDescent="0.25">
      <c r="C91" s="2">
        <v>3</v>
      </c>
      <c r="D91" s="1">
        <v>2</v>
      </c>
      <c r="F91" s="1">
        <f t="shared" ref="F91:Y91" si="31">IF(F29=0,0,-LOG(F29/F$66,2))</f>
        <v>0</v>
      </c>
      <c r="G91" s="1">
        <f t="shared" si="31"/>
        <v>0</v>
      </c>
      <c r="H91" s="1">
        <f t="shared" si="31"/>
        <v>0</v>
      </c>
      <c r="I91" s="1">
        <f t="shared" si="31"/>
        <v>0</v>
      </c>
      <c r="J91" s="1">
        <f t="shared" si="31"/>
        <v>8.3222699430520599</v>
      </c>
      <c r="K91" s="1">
        <f t="shared" si="31"/>
        <v>9.121553302818576</v>
      </c>
      <c r="L91" s="1">
        <f t="shared" si="31"/>
        <v>10.573415803100639</v>
      </c>
      <c r="M91" s="1">
        <f t="shared" si="31"/>
        <v>12.284541464738794</v>
      </c>
      <c r="N91" s="1">
        <f t="shared" si="31"/>
        <v>14.099436373856637</v>
      </c>
      <c r="O91" s="1">
        <f t="shared" si="31"/>
        <v>15.934733888617725</v>
      </c>
      <c r="P91" s="1">
        <f t="shared" si="31"/>
        <v>17.738600082610688</v>
      </c>
      <c r="Q91" s="1">
        <f t="shared" si="31"/>
        <v>19.476613181308963</v>
      </c>
      <c r="R91" s="1">
        <f t="shared" si="31"/>
        <v>21.12623947696266</v>
      </c>
      <c r="S91" s="1">
        <f t="shared" si="31"/>
        <v>22.674606864724119</v>
      </c>
      <c r="T91" s="1">
        <f t="shared" si="31"/>
        <v>24.117177355022871</v>
      </c>
      <c r="U91" s="1">
        <f t="shared" si="31"/>
        <v>25.455966578248781</v>
      </c>
      <c r="V91" s="1">
        <f t="shared" si="31"/>
        <v>26.697142964106462</v>
      </c>
      <c r="W91" s="1">
        <f t="shared" si="31"/>
        <v>27.848868374539997</v>
      </c>
      <c r="X91" s="1">
        <f t="shared" si="31"/>
        <v>28.919827625620648</v>
      </c>
      <c r="Y91" s="1">
        <f t="shared" si="31"/>
        <v>29.918402395282236</v>
      </c>
    </row>
    <row r="92" spans="3:25" x14ac:dyDescent="0.25">
      <c r="C92" s="2">
        <v>4</v>
      </c>
      <c r="D92" s="1">
        <v>2</v>
      </c>
      <c r="F92" s="1">
        <f t="shared" ref="F92:Y92" si="32">IF(F30=0,0,-LOG(F30/F$66,2))</f>
        <v>0</v>
      </c>
      <c r="G92" s="1">
        <f t="shared" si="32"/>
        <v>0</v>
      </c>
      <c r="H92" s="1">
        <f t="shared" si="32"/>
        <v>0</v>
      </c>
      <c r="I92" s="1">
        <f t="shared" si="32"/>
        <v>0</v>
      </c>
      <c r="J92" s="1">
        <f t="shared" si="32"/>
        <v>0</v>
      </c>
      <c r="K92" s="1">
        <f t="shared" si="32"/>
        <v>9.121553302818576</v>
      </c>
      <c r="L92" s="1">
        <f t="shared" si="32"/>
        <v>9.5734158031006391</v>
      </c>
      <c r="M92" s="1">
        <f t="shared" si="32"/>
        <v>10.699578964017636</v>
      </c>
      <c r="N92" s="1">
        <f t="shared" si="32"/>
        <v>12.099436373856635</v>
      </c>
      <c r="O92" s="1">
        <f t="shared" si="32"/>
        <v>13.612805793730365</v>
      </c>
      <c r="P92" s="1">
        <f t="shared" si="32"/>
        <v>15.153637581889534</v>
      </c>
      <c r="Q92" s="1">
        <f t="shared" si="32"/>
        <v>16.669258259251357</v>
      </c>
      <c r="R92" s="1">
        <f t="shared" si="32"/>
        <v>18.12623947696266</v>
      </c>
      <c r="S92" s="1">
        <f t="shared" si="32"/>
        <v>19.504681863281807</v>
      </c>
      <c r="T92" s="1">
        <f t="shared" si="32"/>
        <v>20.79524926013551</v>
      </c>
      <c r="U92" s="1">
        <f t="shared" si="32"/>
        <v>21.996534959611481</v>
      </c>
      <c r="V92" s="1">
        <f t="shared" si="32"/>
        <v>23.112180463385307</v>
      </c>
      <c r="W92" s="1">
        <f t="shared" si="32"/>
        <v>24.148428656398906</v>
      </c>
      <c r="X92" s="1">
        <f t="shared" si="32"/>
        <v>25.112472703563043</v>
      </c>
      <c r="Y92" s="1">
        <f t="shared" si="32"/>
        <v>26.011511799673716</v>
      </c>
    </row>
    <row r="93" spans="3:25" x14ac:dyDescent="0.25">
      <c r="C93" s="2">
        <v>5</v>
      </c>
      <c r="D93" s="1">
        <v>2</v>
      </c>
      <c r="F93" s="1">
        <f t="shared" ref="F93:Y93" si="33">IF(F31=0,0,-LOG(F31/F$66,2))</f>
        <v>0</v>
      </c>
      <c r="G93" s="1">
        <f t="shared" si="33"/>
        <v>0</v>
      </c>
      <c r="H93" s="1">
        <f t="shared" si="33"/>
        <v>0</v>
      </c>
      <c r="I93" s="1">
        <f t="shared" si="33"/>
        <v>0</v>
      </c>
      <c r="J93" s="1">
        <f t="shared" si="33"/>
        <v>0</v>
      </c>
      <c r="K93" s="1">
        <f t="shared" si="33"/>
        <v>0</v>
      </c>
      <c r="L93" s="1">
        <f t="shared" si="33"/>
        <v>9.5734158031006391</v>
      </c>
      <c r="M93" s="1">
        <f t="shared" si="33"/>
        <v>9.6995789640176362</v>
      </c>
      <c r="N93" s="1">
        <f t="shared" si="33"/>
        <v>10.514473873135479</v>
      </c>
      <c r="O93" s="1">
        <f t="shared" si="33"/>
        <v>11.612805793730363</v>
      </c>
      <c r="P93" s="1">
        <f t="shared" si="33"/>
        <v>12.83170948700217</v>
      </c>
      <c r="Q93" s="1">
        <f t="shared" si="33"/>
        <v>14.084295758530201</v>
      </c>
      <c r="R93" s="1">
        <f t="shared" si="33"/>
        <v>15.318884554905056</v>
      </c>
      <c r="S93" s="1">
        <f t="shared" si="33"/>
        <v>16.504681863281807</v>
      </c>
      <c r="T93" s="1">
        <f t="shared" si="33"/>
        <v>17.625324258693198</v>
      </c>
      <c r="U93" s="1">
        <f t="shared" si="33"/>
        <v>18.674606864724119</v>
      </c>
      <c r="V93" s="1">
        <f t="shared" si="33"/>
        <v>19.652748844748011</v>
      </c>
      <c r="W93" s="1">
        <f t="shared" si="33"/>
        <v>20.563466155677748</v>
      </c>
      <c r="X93" s="1">
        <f t="shared" si="33"/>
        <v>21.412032985421948</v>
      </c>
      <c r="Y93" s="1">
        <f t="shared" si="33"/>
        <v>22.204156877616111</v>
      </c>
    </row>
    <row r="94" spans="3:25" x14ac:dyDescent="0.25">
      <c r="C94" s="2">
        <v>6</v>
      </c>
      <c r="D94" s="1">
        <v>2</v>
      </c>
      <c r="F94" s="1">
        <f t="shared" ref="F94:Y94" si="34">IF(F32=0,0,-LOG(F32/F$66,2))</f>
        <v>0</v>
      </c>
      <c r="G94" s="1">
        <f t="shared" si="34"/>
        <v>0</v>
      </c>
      <c r="H94" s="1">
        <f t="shared" si="34"/>
        <v>0</v>
      </c>
      <c r="I94" s="1">
        <f t="shared" si="34"/>
        <v>0</v>
      </c>
      <c r="J94" s="1">
        <f t="shared" si="34"/>
        <v>0</v>
      </c>
      <c r="K94" s="1">
        <f t="shared" si="34"/>
        <v>0</v>
      </c>
      <c r="L94" s="1">
        <f t="shared" si="34"/>
        <v>0</v>
      </c>
      <c r="M94" s="1">
        <f t="shared" si="34"/>
        <v>9.6995789640176362</v>
      </c>
      <c r="N94" s="1">
        <f t="shared" si="34"/>
        <v>9.5144738731354792</v>
      </c>
      <c r="O94" s="1">
        <f t="shared" si="34"/>
        <v>10.027843293009207</v>
      </c>
      <c r="P94" s="1">
        <f t="shared" si="34"/>
        <v>10.831709487002172</v>
      </c>
      <c r="Q94" s="1">
        <f t="shared" si="34"/>
        <v>11.762367663642841</v>
      </c>
      <c r="R94" s="1">
        <f t="shared" si="34"/>
        <v>12.733922054183898</v>
      </c>
      <c r="S94" s="1">
        <f t="shared" si="34"/>
        <v>13.697326941224201</v>
      </c>
      <c r="T94" s="1">
        <f t="shared" si="34"/>
        <v>14.625324258693199</v>
      </c>
      <c r="U94" s="1">
        <f t="shared" si="34"/>
        <v>15.504681863281807</v>
      </c>
      <c r="V94" s="1">
        <f t="shared" si="34"/>
        <v>16.330820749860646</v>
      </c>
      <c r="W94" s="1">
        <f t="shared" si="34"/>
        <v>17.104034537040452</v>
      </c>
      <c r="X94" s="1">
        <f t="shared" si="34"/>
        <v>17.827070484700794</v>
      </c>
      <c r="Y94" s="1">
        <f t="shared" si="34"/>
        <v>18.50371715947502</v>
      </c>
    </row>
    <row r="95" spans="3:25" x14ac:dyDescent="0.25">
      <c r="C95" s="2">
        <v>7</v>
      </c>
      <c r="D95" s="1">
        <v>2</v>
      </c>
      <c r="F95" s="1">
        <f t="shared" ref="F95:Y95" si="35">IF(F33=0,0,-LOG(F33/F$66,2))</f>
        <v>0</v>
      </c>
      <c r="G95" s="1">
        <f t="shared" si="35"/>
        <v>0</v>
      </c>
      <c r="H95" s="1">
        <f t="shared" si="35"/>
        <v>0</v>
      </c>
      <c r="I95" s="1">
        <f t="shared" si="35"/>
        <v>0</v>
      </c>
      <c r="J95" s="1">
        <f t="shared" si="35"/>
        <v>0</v>
      </c>
      <c r="K95" s="1">
        <f t="shared" si="35"/>
        <v>0</v>
      </c>
      <c r="L95" s="1">
        <f t="shared" si="35"/>
        <v>0</v>
      </c>
      <c r="M95" s="1">
        <f t="shared" si="35"/>
        <v>0</v>
      </c>
      <c r="N95" s="1">
        <f t="shared" si="35"/>
        <v>9.5144738731354792</v>
      </c>
      <c r="O95" s="1">
        <f t="shared" si="35"/>
        <v>9.027843293009207</v>
      </c>
      <c r="P95" s="1">
        <f t="shared" si="35"/>
        <v>9.2467469862810141</v>
      </c>
      <c r="Q95" s="1">
        <f t="shared" si="35"/>
        <v>9.7623676636428396</v>
      </c>
      <c r="R95" s="1">
        <f t="shared" si="35"/>
        <v>10.411993959296536</v>
      </c>
      <c r="S95" s="1">
        <f t="shared" si="35"/>
        <v>11.112364440503047</v>
      </c>
      <c r="T95" s="1">
        <f t="shared" si="35"/>
        <v>11.817969336635596</v>
      </c>
      <c r="U95" s="1">
        <f t="shared" si="35"/>
        <v>12.504681863281808</v>
      </c>
      <c r="V95" s="1">
        <f t="shared" si="35"/>
        <v>13.160895748418334</v>
      </c>
      <c r="W95" s="1">
        <f t="shared" si="35"/>
        <v>13.782106442153088</v>
      </c>
      <c r="X95" s="1">
        <f t="shared" si="35"/>
        <v>14.367638866063496</v>
      </c>
      <c r="Y95" s="1">
        <f t="shared" si="35"/>
        <v>14.918754658753864</v>
      </c>
    </row>
    <row r="96" spans="3:25" x14ac:dyDescent="0.25">
      <c r="C96" s="2">
        <v>8</v>
      </c>
      <c r="D96" s="1">
        <v>2</v>
      </c>
      <c r="F96" s="1">
        <f t="shared" ref="F96:Y96" si="36">IF(F34=0,0,-LOG(F34/F$66,2))</f>
        <v>0</v>
      </c>
      <c r="G96" s="1">
        <f t="shared" si="36"/>
        <v>0</v>
      </c>
      <c r="H96" s="1">
        <f t="shared" si="36"/>
        <v>0</v>
      </c>
      <c r="I96" s="1">
        <f t="shared" si="36"/>
        <v>0</v>
      </c>
      <c r="J96" s="1">
        <f t="shared" si="36"/>
        <v>0</v>
      </c>
      <c r="K96" s="1">
        <f t="shared" si="36"/>
        <v>0</v>
      </c>
      <c r="L96" s="1">
        <f t="shared" si="36"/>
        <v>0</v>
      </c>
      <c r="M96" s="1">
        <f t="shared" si="36"/>
        <v>0</v>
      </c>
      <c r="N96" s="1">
        <f t="shared" si="36"/>
        <v>0</v>
      </c>
      <c r="O96" s="1">
        <f t="shared" si="36"/>
        <v>9.027843293009207</v>
      </c>
      <c r="P96" s="1">
        <f t="shared" si="36"/>
        <v>8.2467469862810141</v>
      </c>
      <c r="Q96" s="1">
        <f t="shared" si="36"/>
        <v>8.1774051629216835</v>
      </c>
      <c r="R96" s="1">
        <f t="shared" si="36"/>
        <v>8.4119939592965363</v>
      </c>
      <c r="S96" s="1">
        <f t="shared" si="36"/>
        <v>8.7904363456156851</v>
      </c>
      <c r="T96" s="1">
        <f t="shared" si="36"/>
        <v>9.2330068359144377</v>
      </c>
      <c r="U96" s="1">
        <f t="shared" si="36"/>
        <v>9.6973269412242029</v>
      </c>
      <c r="V96" s="1">
        <f t="shared" si="36"/>
        <v>10.160895748418334</v>
      </c>
      <c r="W96" s="1">
        <f t="shared" si="36"/>
        <v>10.612181440710776</v>
      </c>
      <c r="X96" s="1">
        <f t="shared" si="36"/>
        <v>11.045710771176132</v>
      </c>
      <c r="Y96" s="1">
        <f t="shared" si="36"/>
        <v>11.459323040116566</v>
      </c>
    </row>
    <row r="97" spans="3:25" x14ac:dyDescent="0.25">
      <c r="C97" s="2">
        <v>9</v>
      </c>
      <c r="D97" s="1">
        <v>2</v>
      </c>
      <c r="F97" s="1">
        <f t="shared" ref="F97:Y97" si="37">IF(F35=0,0,-LOG(F35/F$66,2))</f>
        <v>0</v>
      </c>
      <c r="G97" s="1">
        <f t="shared" si="37"/>
        <v>0</v>
      </c>
      <c r="H97" s="1">
        <f t="shared" si="37"/>
        <v>0</v>
      </c>
      <c r="I97" s="1">
        <f t="shared" si="37"/>
        <v>0</v>
      </c>
      <c r="J97" s="1">
        <f t="shared" si="37"/>
        <v>0</v>
      </c>
      <c r="K97" s="1">
        <f t="shared" si="37"/>
        <v>0</v>
      </c>
      <c r="L97" s="1">
        <f t="shared" si="37"/>
        <v>0</v>
      </c>
      <c r="M97" s="1">
        <f t="shared" si="37"/>
        <v>0</v>
      </c>
      <c r="N97" s="1">
        <f t="shared" si="37"/>
        <v>0</v>
      </c>
      <c r="O97" s="1">
        <f t="shared" si="37"/>
        <v>0</v>
      </c>
      <c r="P97" s="1">
        <f t="shared" si="37"/>
        <v>8.2467469862810141</v>
      </c>
      <c r="Q97" s="1">
        <f t="shared" si="37"/>
        <v>7.1774051629216835</v>
      </c>
      <c r="R97" s="1">
        <f t="shared" si="37"/>
        <v>6.8270314585753802</v>
      </c>
      <c r="S97" s="1">
        <f t="shared" si="37"/>
        <v>6.7904363456156851</v>
      </c>
      <c r="T97" s="1">
        <f t="shared" si="37"/>
        <v>6.911078741027076</v>
      </c>
      <c r="U97" s="1">
        <f t="shared" si="37"/>
        <v>7.1123644405030468</v>
      </c>
      <c r="V97" s="1">
        <f t="shared" si="37"/>
        <v>7.3535408263607298</v>
      </c>
      <c r="W97" s="1">
        <f t="shared" si="37"/>
        <v>7.6121814407107751</v>
      </c>
      <c r="X97" s="1">
        <f t="shared" si="37"/>
        <v>7.8757857697338212</v>
      </c>
      <c r="Y97" s="1">
        <f t="shared" si="37"/>
        <v>8.137394945229202</v>
      </c>
    </row>
    <row r="98" spans="3:25" x14ac:dyDescent="0.25">
      <c r="C98" s="2">
        <v>0</v>
      </c>
      <c r="D98" s="1">
        <v>3</v>
      </c>
      <c r="F98" s="1">
        <f t="shared" ref="F98:Y98" si="38">IF(F36=0,0,-LOG(F36/F$66,2))</f>
        <v>0</v>
      </c>
      <c r="G98" s="1">
        <f t="shared" si="38"/>
        <v>0</v>
      </c>
      <c r="H98" s="1">
        <f t="shared" si="38"/>
        <v>5.5303413054309605</v>
      </c>
      <c r="I98" s="1">
        <f t="shared" si="38"/>
        <v>7.1424900228512014</v>
      </c>
      <c r="J98" s="1">
        <f t="shared" si="38"/>
        <v>9.3222699430520599</v>
      </c>
      <c r="K98" s="1">
        <f t="shared" si="38"/>
        <v>11.70651580353973</v>
      </c>
      <c r="L98" s="1">
        <f t="shared" si="38"/>
        <v>14.158378303821795</v>
      </c>
      <c r="M98" s="1">
        <f t="shared" si="38"/>
        <v>16.606469559626156</v>
      </c>
      <c r="N98" s="1">
        <f t="shared" si="38"/>
        <v>19.006326969465157</v>
      </c>
      <c r="O98" s="1">
        <f t="shared" si="38"/>
        <v>21.327051311396485</v>
      </c>
      <c r="P98" s="1">
        <f t="shared" si="38"/>
        <v>23.545955004668293</v>
      </c>
      <c r="Q98" s="1">
        <f t="shared" si="38"/>
        <v>25.646538182751275</v>
      </c>
      <c r="R98" s="1">
        <f t="shared" si="38"/>
        <v>27.618092573292333</v>
      </c>
      <c r="S98" s="1">
        <f t="shared" si="38"/>
        <v>29.455966578248781</v>
      </c>
      <c r="T98" s="1">
        <f t="shared" si="38"/>
        <v>31.161571474381326</v>
      </c>
      <c r="U98" s="1">
        <f t="shared" si="38"/>
        <v>32.741368797111029</v>
      </c>
      <c r="V98" s="1">
        <f t="shared" si="38"/>
        <v>34.204937604305158</v>
      </c>
      <c r="W98" s="1">
        <f t="shared" si="38"/>
        <v>35.563113892206118</v>
      </c>
      <c r="X98" s="1">
        <f t="shared" si="38"/>
        <v>36.826718221229164</v>
      </c>
      <c r="Y98" s="1">
        <f t="shared" si="38"/>
        <v>38.005865236532571</v>
      </c>
    </row>
    <row r="99" spans="3:25" x14ac:dyDescent="0.25">
      <c r="C99" s="2">
        <v>1</v>
      </c>
      <c r="D99" s="1">
        <v>3</v>
      </c>
      <c r="F99" s="1">
        <f t="shared" ref="F99:Y99" si="39">IF(F37=0,0,-LOG(F37/F$66,2))</f>
        <v>0</v>
      </c>
      <c r="G99" s="1">
        <f t="shared" si="39"/>
        <v>0</v>
      </c>
      <c r="H99" s="1">
        <f t="shared" si="39"/>
        <v>0</v>
      </c>
      <c r="I99" s="1">
        <f t="shared" si="39"/>
        <v>7.1424900228512014</v>
      </c>
      <c r="J99" s="1">
        <f t="shared" si="39"/>
        <v>8.3222699430520599</v>
      </c>
      <c r="K99" s="1">
        <f t="shared" si="39"/>
        <v>10.121553302818576</v>
      </c>
      <c r="L99" s="1">
        <f t="shared" si="39"/>
        <v>12.158378303821795</v>
      </c>
      <c r="M99" s="1">
        <f t="shared" si="39"/>
        <v>14.284541464738792</v>
      </c>
      <c r="N99" s="1">
        <f t="shared" si="39"/>
        <v>16.421364468743999</v>
      </c>
      <c r="O99" s="1">
        <f t="shared" si="39"/>
        <v>18.519696389338883</v>
      </c>
      <c r="P99" s="1">
        <f t="shared" si="39"/>
        <v>20.545955004668293</v>
      </c>
      <c r="Q99" s="1">
        <f t="shared" si="39"/>
        <v>22.476613181308963</v>
      </c>
      <c r="R99" s="1">
        <f t="shared" si="39"/>
        <v>24.296164478404975</v>
      </c>
      <c r="S99" s="1">
        <f t="shared" si="39"/>
        <v>25.996534959611481</v>
      </c>
      <c r="T99" s="1">
        <f t="shared" si="39"/>
        <v>27.576608973660171</v>
      </c>
      <c r="U99" s="1">
        <f t="shared" si="39"/>
        <v>29.040929078969935</v>
      </c>
      <c r="V99" s="1">
        <f t="shared" si="39"/>
        <v>30.397582682247553</v>
      </c>
      <c r="W99" s="1">
        <f t="shared" si="39"/>
        <v>31.656223296597602</v>
      </c>
      <c r="X99" s="1">
        <f t="shared" si="39"/>
        <v>32.826718221229164</v>
      </c>
      <c r="Y99" s="1">
        <f t="shared" si="39"/>
        <v>33.918402395282236</v>
      </c>
    </row>
    <row r="100" spans="3:25" x14ac:dyDescent="0.25">
      <c r="C100" s="2">
        <v>2</v>
      </c>
      <c r="D100" s="1">
        <v>3</v>
      </c>
      <c r="F100" s="1">
        <f t="shared" ref="F100:Y100" si="40">IF(F38=0,0,-LOG(F38/F$66,2))</f>
        <v>0</v>
      </c>
      <c r="G100" s="1">
        <f t="shared" si="40"/>
        <v>0</v>
      </c>
      <c r="H100" s="1">
        <f t="shared" si="40"/>
        <v>0</v>
      </c>
      <c r="I100" s="1">
        <f t="shared" si="40"/>
        <v>0</v>
      </c>
      <c r="J100" s="1">
        <f t="shared" si="40"/>
        <v>8.3222699430520599</v>
      </c>
      <c r="K100" s="1">
        <f t="shared" si="40"/>
        <v>9.121553302818576</v>
      </c>
      <c r="L100" s="1">
        <f t="shared" si="40"/>
        <v>10.573415803100639</v>
      </c>
      <c r="M100" s="1">
        <f t="shared" si="40"/>
        <v>12.284541464738794</v>
      </c>
      <c r="N100" s="1">
        <f t="shared" si="40"/>
        <v>14.099436373856637</v>
      </c>
      <c r="O100" s="1">
        <f t="shared" si="40"/>
        <v>15.934733888617725</v>
      </c>
      <c r="P100" s="1">
        <f t="shared" si="40"/>
        <v>17.738600082610688</v>
      </c>
      <c r="Q100" s="1">
        <f t="shared" si="40"/>
        <v>19.476613181308963</v>
      </c>
      <c r="R100" s="1">
        <f t="shared" si="40"/>
        <v>21.12623947696266</v>
      </c>
      <c r="S100" s="1">
        <f t="shared" si="40"/>
        <v>22.674606864724119</v>
      </c>
      <c r="T100" s="1">
        <f t="shared" si="40"/>
        <v>24.117177355022871</v>
      </c>
      <c r="U100" s="1">
        <f t="shared" si="40"/>
        <v>25.455966578248781</v>
      </c>
      <c r="V100" s="1">
        <f t="shared" si="40"/>
        <v>26.697142964106462</v>
      </c>
      <c r="W100" s="1">
        <f t="shared" si="40"/>
        <v>27.848868374539997</v>
      </c>
      <c r="X100" s="1">
        <f t="shared" si="40"/>
        <v>28.919827625620648</v>
      </c>
      <c r="Y100" s="1">
        <f t="shared" si="40"/>
        <v>29.918402395282236</v>
      </c>
    </row>
    <row r="101" spans="3:25" x14ac:dyDescent="0.25">
      <c r="C101" s="2">
        <v>3</v>
      </c>
      <c r="D101" s="1">
        <v>3</v>
      </c>
      <c r="F101" s="1">
        <f t="shared" ref="F101:Y101" si="41">IF(F39=0,0,-LOG(F39/F$66,2))</f>
        <v>0</v>
      </c>
      <c r="G101" s="1">
        <f t="shared" si="41"/>
        <v>0</v>
      </c>
      <c r="H101" s="1">
        <f t="shared" si="41"/>
        <v>0</v>
      </c>
      <c r="I101" s="1">
        <f t="shared" si="41"/>
        <v>0</v>
      </c>
      <c r="J101" s="1">
        <f t="shared" si="41"/>
        <v>0</v>
      </c>
      <c r="K101" s="1">
        <f t="shared" si="41"/>
        <v>9.121553302818576</v>
      </c>
      <c r="L101" s="1">
        <f t="shared" si="41"/>
        <v>9.5734158031006391</v>
      </c>
      <c r="M101" s="1">
        <f t="shared" si="41"/>
        <v>10.699578964017636</v>
      </c>
      <c r="N101" s="1">
        <f t="shared" si="41"/>
        <v>12.099436373856635</v>
      </c>
      <c r="O101" s="1">
        <f t="shared" si="41"/>
        <v>13.612805793730365</v>
      </c>
      <c r="P101" s="1">
        <f t="shared" si="41"/>
        <v>15.153637581889534</v>
      </c>
      <c r="Q101" s="1">
        <f t="shared" si="41"/>
        <v>16.669258259251357</v>
      </c>
      <c r="R101" s="1">
        <f t="shared" si="41"/>
        <v>18.12623947696266</v>
      </c>
      <c r="S101" s="1">
        <f t="shared" si="41"/>
        <v>19.504681863281807</v>
      </c>
      <c r="T101" s="1">
        <f t="shared" si="41"/>
        <v>20.79524926013551</v>
      </c>
      <c r="U101" s="1">
        <f t="shared" si="41"/>
        <v>21.996534959611481</v>
      </c>
      <c r="V101" s="1">
        <f t="shared" si="41"/>
        <v>23.112180463385307</v>
      </c>
      <c r="W101" s="1">
        <f t="shared" si="41"/>
        <v>24.148428656398906</v>
      </c>
      <c r="X101" s="1">
        <f t="shared" si="41"/>
        <v>25.112472703563043</v>
      </c>
      <c r="Y101" s="1">
        <f t="shared" si="41"/>
        <v>26.011511799673716</v>
      </c>
    </row>
    <row r="102" spans="3:25" x14ac:dyDescent="0.25">
      <c r="C102" s="2">
        <v>4</v>
      </c>
      <c r="D102" s="1">
        <v>3</v>
      </c>
      <c r="F102" s="1">
        <f t="shared" ref="F102:Y102" si="42">IF(F40=0,0,-LOG(F40/F$66,2))</f>
        <v>0</v>
      </c>
      <c r="G102" s="1">
        <f t="shared" si="42"/>
        <v>0</v>
      </c>
      <c r="H102" s="1">
        <f t="shared" si="42"/>
        <v>0</v>
      </c>
      <c r="I102" s="1">
        <f t="shared" si="42"/>
        <v>0</v>
      </c>
      <c r="J102" s="1">
        <f t="shared" si="42"/>
        <v>0</v>
      </c>
      <c r="K102" s="1">
        <f t="shared" si="42"/>
        <v>0</v>
      </c>
      <c r="L102" s="1">
        <f t="shared" si="42"/>
        <v>9.5734158031006391</v>
      </c>
      <c r="M102" s="1">
        <f t="shared" si="42"/>
        <v>9.6995789640176362</v>
      </c>
      <c r="N102" s="1">
        <f t="shared" si="42"/>
        <v>10.514473873135479</v>
      </c>
      <c r="O102" s="1">
        <f t="shared" si="42"/>
        <v>11.612805793730363</v>
      </c>
      <c r="P102" s="1">
        <f t="shared" si="42"/>
        <v>12.83170948700217</v>
      </c>
      <c r="Q102" s="1">
        <f t="shared" si="42"/>
        <v>14.084295758530201</v>
      </c>
      <c r="R102" s="1">
        <f t="shared" si="42"/>
        <v>15.318884554905056</v>
      </c>
      <c r="S102" s="1">
        <f t="shared" si="42"/>
        <v>16.504681863281807</v>
      </c>
      <c r="T102" s="1">
        <f t="shared" si="42"/>
        <v>17.625324258693198</v>
      </c>
      <c r="U102" s="1">
        <f t="shared" si="42"/>
        <v>18.674606864724119</v>
      </c>
      <c r="V102" s="1">
        <f t="shared" si="42"/>
        <v>19.652748844748011</v>
      </c>
      <c r="W102" s="1">
        <f t="shared" si="42"/>
        <v>20.563466155677748</v>
      </c>
      <c r="X102" s="1">
        <f t="shared" si="42"/>
        <v>21.412032985421948</v>
      </c>
      <c r="Y102" s="1">
        <f t="shared" si="42"/>
        <v>22.204156877616111</v>
      </c>
    </row>
    <row r="103" spans="3:25" x14ac:dyDescent="0.25">
      <c r="C103" s="2">
        <v>5</v>
      </c>
      <c r="D103" s="1">
        <v>3</v>
      </c>
      <c r="F103" s="1">
        <f t="shared" ref="F103:Y103" si="43">IF(F41=0,0,-LOG(F41/F$66,2))</f>
        <v>0</v>
      </c>
      <c r="G103" s="1">
        <f t="shared" si="43"/>
        <v>0</v>
      </c>
      <c r="H103" s="1">
        <f t="shared" si="43"/>
        <v>0</v>
      </c>
      <c r="I103" s="1">
        <f t="shared" si="43"/>
        <v>0</v>
      </c>
      <c r="J103" s="1">
        <f t="shared" si="43"/>
        <v>0</v>
      </c>
      <c r="K103" s="1">
        <f t="shared" si="43"/>
        <v>0</v>
      </c>
      <c r="L103" s="1">
        <f t="shared" si="43"/>
        <v>0</v>
      </c>
      <c r="M103" s="1">
        <f t="shared" si="43"/>
        <v>9.6995789640176362</v>
      </c>
      <c r="N103" s="1">
        <f t="shared" si="43"/>
        <v>9.5144738731354792</v>
      </c>
      <c r="O103" s="1">
        <f t="shared" si="43"/>
        <v>10.027843293009207</v>
      </c>
      <c r="P103" s="1">
        <f t="shared" si="43"/>
        <v>10.831709487002172</v>
      </c>
      <c r="Q103" s="1">
        <f t="shared" si="43"/>
        <v>11.762367663642841</v>
      </c>
      <c r="R103" s="1">
        <f t="shared" si="43"/>
        <v>12.733922054183898</v>
      </c>
      <c r="S103" s="1">
        <f t="shared" si="43"/>
        <v>13.697326941224201</v>
      </c>
      <c r="T103" s="1">
        <f t="shared" si="43"/>
        <v>14.625324258693199</v>
      </c>
      <c r="U103" s="1">
        <f t="shared" si="43"/>
        <v>15.504681863281807</v>
      </c>
      <c r="V103" s="1">
        <f t="shared" si="43"/>
        <v>16.330820749860646</v>
      </c>
      <c r="W103" s="1">
        <f t="shared" si="43"/>
        <v>17.104034537040452</v>
      </c>
      <c r="X103" s="1">
        <f t="shared" si="43"/>
        <v>17.827070484700794</v>
      </c>
      <c r="Y103" s="1">
        <f t="shared" si="43"/>
        <v>18.50371715947502</v>
      </c>
    </row>
    <row r="104" spans="3:25" x14ac:dyDescent="0.25">
      <c r="C104" s="2">
        <v>6</v>
      </c>
      <c r="D104" s="1">
        <v>3</v>
      </c>
      <c r="F104" s="1">
        <f t="shared" ref="F104:Y104" si="44">IF(F42=0,0,-LOG(F42/F$66,2))</f>
        <v>0</v>
      </c>
      <c r="G104" s="1">
        <f t="shared" si="44"/>
        <v>0</v>
      </c>
      <c r="H104" s="1">
        <f t="shared" si="44"/>
        <v>0</v>
      </c>
      <c r="I104" s="1">
        <f t="shared" si="44"/>
        <v>0</v>
      </c>
      <c r="J104" s="1">
        <f t="shared" si="44"/>
        <v>0</v>
      </c>
      <c r="K104" s="1">
        <f t="shared" si="44"/>
        <v>0</v>
      </c>
      <c r="L104" s="1">
        <f t="shared" si="44"/>
        <v>0</v>
      </c>
      <c r="M104" s="1">
        <f t="shared" si="44"/>
        <v>0</v>
      </c>
      <c r="N104" s="1">
        <f t="shared" si="44"/>
        <v>9.5144738731354792</v>
      </c>
      <c r="O104" s="1">
        <f t="shared" si="44"/>
        <v>9.027843293009207</v>
      </c>
      <c r="P104" s="1">
        <f t="shared" si="44"/>
        <v>9.2467469862810141</v>
      </c>
      <c r="Q104" s="1">
        <f t="shared" si="44"/>
        <v>9.7623676636428396</v>
      </c>
      <c r="R104" s="1">
        <f t="shared" si="44"/>
        <v>10.411993959296536</v>
      </c>
      <c r="S104" s="1">
        <f t="shared" si="44"/>
        <v>11.112364440503047</v>
      </c>
      <c r="T104" s="1">
        <f t="shared" si="44"/>
        <v>11.817969336635596</v>
      </c>
      <c r="U104" s="1">
        <f t="shared" si="44"/>
        <v>12.504681863281808</v>
      </c>
      <c r="V104" s="1">
        <f t="shared" si="44"/>
        <v>13.160895748418334</v>
      </c>
      <c r="W104" s="1">
        <f t="shared" si="44"/>
        <v>13.782106442153088</v>
      </c>
      <c r="X104" s="1">
        <f t="shared" si="44"/>
        <v>14.367638866063496</v>
      </c>
      <c r="Y104" s="1">
        <f t="shared" si="44"/>
        <v>14.918754658753864</v>
      </c>
    </row>
    <row r="105" spans="3:25" x14ac:dyDescent="0.25">
      <c r="C105" s="2">
        <v>7</v>
      </c>
      <c r="D105" s="1">
        <v>3</v>
      </c>
      <c r="F105" s="1">
        <f t="shared" ref="F105:Y105" si="45">IF(F43=0,0,-LOG(F43/F$66,2))</f>
        <v>0</v>
      </c>
      <c r="G105" s="1">
        <f t="shared" si="45"/>
        <v>0</v>
      </c>
      <c r="H105" s="1">
        <f t="shared" si="45"/>
        <v>0</v>
      </c>
      <c r="I105" s="1">
        <f t="shared" si="45"/>
        <v>0</v>
      </c>
      <c r="J105" s="1">
        <f t="shared" si="45"/>
        <v>0</v>
      </c>
      <c r="K105" s="1">
        <f t="shared" si="45"/>
        <v>0</v>
      </c>
      <c r="L105" s="1">
        <f t="shared" si="45"/>
        <v>0</v>
      </c>
      <c r="M105" s="1">
        <f t="shared" si="45"/>
        <v>0</v>
      </c>
      <c r="N105" s="1">
        <f t="shared" si="45"/>
        <v>0</v>
      </c>
      <c r="O105" s="1">
        <f t="shared" si="45"/>
        <v>9.027843293009207</v>
      </c>
      <c r="P105" s="1">
        <f t="shared" si="45"/>
        <v>8.2467469862810141</v>
      </c>
      <c r="Q105" s="1">
        <f t="shared" si="45"/>
        <v>8.1774051629216835</v>
      </c>
      <c r="R105" s="1">
        <f t="shared" si="45"/>
        <v>8.4119939592965363</v>
      </c>
      <c r="S105" s="1">
        <f t="shared" si="45"/>
        <v>8.7904363456156851</v>
      </c>
      <c r="T105" s="1">
        <f t="shared" si="45"/>
        <v>9.2330068359144377</v>
      </c>
      <c r="U105" s="1">
        <f t="shared" si="45"/>
        <v>9.6973269412242029</v>
      </c>
      <c r="V105" s="1">
        <f t="shared" si="45"/>
        <v>10.160895748418334</v>
      </c>
      <c r="W105" s="1">
        <f t="shared" si="45"/>
        <v>10.612181440710776</v>
      </c>
      <c r="X105" s="1">
        <f t="shared" si="45"/>
        <v>11.045710771176132</v>
      </c>
      <c r="Y105" s="1">
        <f t="shared" si="45"/>
        <v>11.459323040116566</v>
      </c>
    </row>
    <row r="106" spans="3:25" x14ac:dyDescent="0.25">
      <c r="C106" s="2">
        <v>8</v>
      </c>
      <c r="D106" s="1">
        <v>3</v>
      </c>
      <c r="F106" s="1">
        <f t="shared" ref="F106:Y106" si="46">IF(F44=0,0,-LOG(F44/F$66,2))</f>
        <v>0</v>
      </c>
      <c r="G106" s="1">
        <f t="shared" si="46"/>
        <v>0</v>
      </c>
      <c r="H106" s="1">
        <f t="shared" si="46"/>
        <v>0</v>
      </c>
      <c r="I106" s="1">
        <f t="shared" si="46"/>
        <v>0</v>
      </c>
      <c r="J106" s="1">
        <f t="shared" si="46"/>
        <v>0</v>
      </c>
      <c r="K106" s="1">
        <f t="shared" si="46"/>
        <v>0</v>
      </c>
      <c r="L106" s="1">
        <f t="shared" si="46"/>
        <v>0</v>
      </c>
      <c r="M106" s="1">
        <f t="shared" si="46"/>
        <v>0</v>
      </c>
      <c r="N106" s="1">
        <f t="shared" si="46"/>
        <v>0</v>
      </c>
      <c r="O106" s="1">
        <f t="shared" si="46"/>
        <v>0</v>
      </c>
      <c r="P106" s="1">
        <f t="shared" si="46"/>
        <v>8.2467469862810141</v>
      </c>
      <c r="Q106" s="1">
        <f t="shared" si="46"/>
        <v>7.1774051629216835</v>
      </c>
      <c r="R106" s="1">
        <f t="shared" si="46"/>
        <v>6.8270314585753802</v>
      </c>
      <c r="S106" s="1">
        <f t="shared" si="46"/>
        <v>6.7904363456156851</v>
      </c>
      <c r="T106" s="1">
        <f t="shared" si="46"/>
        <v>6.911078741027076</v>
      </c>
      <c r="U106" s="1">
        <f t="shared" si="46"/>
        <v>7.1123644405030468</v>
      </c>
      <c r="V106" s="1">
        <f t="shared" si="46"/>
        <v>7.3535408263607298</v>
      </c>
      <c r="W106" s="1">
        <f t="shared" si="46"/>
        <v>7.6121814407107751</v>
      </c>
      <c r="X106" s="1">
        <f t="shared" si="46"/>
        <v>7.8757857697338212</v>
      </c>
      <c r="Y106" s="1">
        <f t="shared" si="46"/>
        <v>8.137394945229202</v>
      </c>
    </row>
    <row r="107" spans="3:25" x14ac:dyDescent="0.25">
      <c r="C107" s="2">
        <v>9</v>
      </c>
      <c r="D107" s="1">
        <v>3</v>
      </c>
      <c r="F107" s="1">
        <f t="shared" ref="F107:Y107" si="47">IF(F45=0,0,-LOG(F45/F$66,2))</f>
        <v>0</v>
      </c>
      <c r="G107" s="1">
        <f t="shared" si="47"/>
        <v>0</v>
      </c>
      <c r="H107" s="1">
        <f t="shared" si="47"/>
        <v>0</v>
      </c>
      <c r="I107" s="1">
        <f t="shared" si="47"/>
        <v>0</v>
      </c>
      <c r="J107" s="1">
        <f t="shared" si="47"/>
        <v>0</v>
      </c>
      <c r="K107" s="1">
        <f t="shared" si="47"/>
        <v>0</v>
      </c>
      <c r="L107" s="1">
        <f t="shared" si="47"/>
        <v>0</v>
      </c>
      <c r="M107" s="1">
        <f t="shared" si="47"/>
        <v>0</v>
      </c>
      <c r="N107" s="1">
        <f t="shared" si="47"/>
        <v>0</v>
      </c>
      <c r="O107" s="1">
        <f t="shared" si="47"/>
        <v>0</v>
      </c>
      <c r="P107" s="1">
        <f t="shared" si="47"/>
        <v>0</v>
      </c>
      <c r="Q107" s="1">
        <f t="shared" si="47"/>
        <v>7.1774051629216835</v>
      </c>
      <c r="R107" s="1">
        <f t="shared" si="47"/>
        <v>5.8270314585753811</v>
      </c>
      <c r="S107" s="1">
        <f t="shared" si="47"/>
        <v>5.2054738448945281</v>
      </c>
      <c r="T107" s="1">
        <f t="shared" si="47"/>
        <v>4.911078741027076</v>
      </c>
      <c r="U107" s="1">
        <f t="shared" si="47"/>
        <v>4.7904363456156842</v>
      </c>
      <c r="V107" s="1">
        <f t="shared" si="47"/>
        <v>4.7685783256395737</v>
      </c>
      <c r="W107" s="1">
        <f t="shared" si="47"/>
        <v>4.8048265186531713</v>
      </c>
      <c r="X107" s="1">
        <f t="shared" si="47"/>
        <v>4.8757857697338203</v>
      </c>
      <c r="Y107" s="1">
        <f t="shared" si="47"/>
        <v>4.9674699437868908</v>
      </c>
    </row>
    <row r="108" spans="3:25" x14ac:dyDescent="0.25">
      <c r="C108" s="2">
        <v>0</v>
      </c>
      <c r="D108" s="1">
        <v>4</v>
      </c>
      <c r="F108" s="1">
        <f t="shared" ref="F108:Y108" si="48">IF(F46=0,0,-LOG(F46/F$66,2))</f>
        <v>0</v>
      </c>
      <c r="G108" s="1">
        <f t="shared" si="48"/>
        <v>0</v>
      </c>
      <c r="H108" s="1">
        <f t="shared" si="48"/>
        <v>0</v>
      </c>
      <c r="I108" s="1">
        <f t="shared" si="48"/>
        <v>8.1424900228512023</v>
      </c>
      <c r="J108" s="1">
        <f t="shared" si="48"/>
        <v>9.3222699430520599</v>
      </c>
      <c r="K108" s="1">
        <f t="shared" si="48"/>
        <v>11.121553302818576</v>
      </c>
      <c r="L108" s="1">
        <f t="shared" si="48"/>
        <v>13.158378303821795</v>
      </c>
      <c r="M108" s="1">
        <f t="shared" si="48"/>
        <v>15.284541464738792</v>
      </c>
      <c r="N108" s="1">
        <f t="shared" si="48"/>
        <v>17.421364468743999</v>
      </c>
      <c r="O108" s="1">
        <f t="shared" si="48"/>
        <v>19.519696389338883</v>
      </c>
      <c r="P108" s="1">
        <f t="shared" si="48"/>
        <v>21.545955004668293</v>
      </c>
      <c r="Q108" s="1">
        <f t="shared" si="48"/>
        <v>23.476613181308963</v>
      </c>
      <c r="R108" s="1">
        <f t="shared" si="48"/>
        <v>25.296164478404972</v>
      </c>
      <c r="S108" s="1">
        <f t="shared" si="48"/>
        <v>26.996534959611484</v>
      </c>
      <c r="T108" s="1">
        <f t="shared" si="48"/>
        <v>28.576608973660171</v>
      </c>
      <c r="U108" s="1">
        <f t="shared" si="48"/>
        <v>30.040929078969938</v>
      </c>
      <c r="V108" s="1">
        <f t="shared" si="48"/>
        <v>31.397582682247556</v>
      </c>
      <c r="W108" s="1">
        <f t="shared" si="48"/>
        <v>32.656223296597602</v>
      </c>
      <c r="X108" s="1">
        <f t="shared" si="48"/>
        <v>33.826718221229164</v>
      </c>
      <c r="Y108" s="1">
        <f t="shared" si="48"/>
        <v>34.918402395282236</v>
      </c>
    </row>
    <row r="109" spans="3:25" x14ac:dyDescent="0.25">
      <c r="C109" s="2">
        <v>1</v>
      </c>
      <c r="D109" s="1">
        <v>4</v>
      </c>
      <c r="F109" s="1">
        <f t="shared" ref="F109:Y109" si="49">IF(F47=0,0,-LOG(F47/F$66,2))</f>
        <v>0</v>
      </c>
      <c r="G109" s="1">
        <f t="shared" si="49"/>
        <v>0</v>
      </c>
      <c r="H109" s="1">
        <f t="shared" si="49"/>
        <v>0</v>
      </c>
      <c r="I109" s="1">
        <f t="shared" si="49"/>
        <v>0</v>
      </c>
      <c r="J109" s="1">
        <f t="shared" si="49"/>
        <v>9.3222699430520599</v>
      </c>
      <c r="K109" s="1">
        <f t="shared" si="49"/>
        <v>10.121553302818576</v>
      </c>
      <c r="L109" s="1">
        <f t="shared" si="49"/>
        <v>11.573415803100641</v>
      </c>
      <c r="M109" s="1">
        <f t="shared" si="49"/>
        <v>13.284541464738792</v>
      </c>
      <c r="N109" s="1">
        <f t="shared" si="49"/>
        <v>15.099436373856637</v>
      </c>
      <c r="O109" s="1">
        <f t="shared" si="49"/>
        <v>16.934733888617725</v>
      </c>
      <c r="P109" s="1">
        <f t="shared" si="49"/>
        <v>18.738600082610692</v>
      </c>
      <c r="Q109" s="1">
        <f t="shared" si="49"/>
        <v>20.476613181308963</v>
      </c>
      <c r="R109" s="1">
        <f t="shared" si="49"/>
        <v>22.12623947696266</v>
      </c>
      <c r="S109" s="1">
        <f t="shared" si="49"/>
        <v>23.674606864724119</v>
      </c>
      <c r="T109" s="1">
        <f t="shared" si="49"/>
        <v>25.117177355022875</v>
      </c>
      <c r="U109" s="1">
        <f t="shared" si="49"/>
        <v>26.455966578248777</v>
      </c>
      <c r="V109" s="1">
        <f t="shared" si="49"/>
        <v>27.697142964106465</v>
      </c>
      <c r="W109" s="1">
        <f t="shared" si="49"/>
        <v>28.848868374539997</v>
      </c>
      <c r="X109" s="1">
        <f t="shared" si="49"/>
        <v>29.919827625620645</v>
      </c>
      <c r="Y109" s="1">
        <f t="shared" si="49"/>
        <v>30.918402395282232</v>
      </c>
    </row>
    <row r="110" spans="3:25" x14ac:dyDescent="0.25">
      <c r="C110" s="2">
        <v>2</v>
      </c>
      <c r="D110" s="1">
        <v>4</v>
      </c>
      <c r="F110" s="1">
        <f t="shared" ref="F110:Y110" si="50">IF(F48=0,0,-LOG(F48/F$66,2))</f>
        <v>0</v>
      </c>
      <c r="G110" s="1">
        <f t="shared" si="50"/>
        <v>0</v>
      </c>
      <c r="H110" s="1">
        <f t="shared" si="50"/>
        <v>0</v>
      </c>
      <c r="I110" s="1">
        <f t="shared" si="50"/>
        <v>0</v>
      </c>
      <c r="J110" s="1">
        <f t="shared" si="50"/>
        <v>0</v>
      </c>
      <c r="K110" s="1">
        <f t="shared" si="50"/>
        <v>10.121553302818576</v>
      </c>
      <c r="L110" s="1">
        <f t="shared" si="50"/>
        <v>10.573415803100639</v>
      </c>
      <c r="M110" s="1">
        <f t="shared" si="50"/>
        <v>11.699578964017636</v>
      </c>
      <c r="N110" s="1">
        <f t="shared" si="50"/>
        <v>13.099436373856637</v>
      </c>
      <c r="O110" s="1">
        <f t="shared" si="50"/>
        <v>14.612805793730365</v>
      </c>
      <c r="P110" s="1">
        <f t="shared" si="50"/>
        <v>16.153637581889534</v>
      </c>
      <c r="Q110" s="1">
        <f t="shared" si="50"/>
        <v>17.669258259251357</v>
      </c>
      <c r="R110" s="1">
        <f t="shared" si="50"/>
        <v>19.12623947696266</v>
      </c>
      <c r="S110" s="1">
        <f t="shared" si="50"/>
        <v>20.504681863281807</v>
      </c>
      <c r="T110" s="1">
        <f t="shared" si="50"/>
        <v>21.79524926013551</v>
      </c>
      <c r="U110" s="1">
        <f t="shared" si="50"/>
        <v>22.996534959611481</v>
      </c>
      <c r="V110" s="1">
        <f t="shared" si="50"/>
        <v>24.112180463385307</v>
      </c>
      <c r="W110" s="1">
        <f t="shared" si="50"/>
        <v>25.148428656398902</v>
      </c>
      <c r="X110" s="1">
        <f t="shared" si="50"/>
        <v>26.112472703563039</v>
      </c>
      <c r="Y110" s="1">
        <f t="shared" si="50"/>
        <v>27.011511799673716</v>
      </c>
    </row>
    <row r="111" spans="3:25" x14ac:dyDescent="0.25">
      <c r="C111" s="2">
        <v>3</v>
      </c>
      <c r="D111" s="1">
        <v>4</v>
      </c>
      <c r="F111" s="1">
        <f t="shared" ref="F111:Y111" si="51">IF(F49=0,0,-LOG(F49/F$66,2))</f>
        <v>0</v>
      </c>
      <c r="G111" s="1">
        <f t="shared" si="51"/>
        <v>0</v>
      </c>
      <c r="H111" s="1">
        <f t="shared" si="51"/>
        <v>0</v>
      </c>
      <c r="I111" s="1">
        <f t="shared" si="51"/>
        <v>0</v>
      </c>
      <c r="J111" s="1">
        <f t="shared" si="51"/>
        <v>0</v>
      </c>
      <c r="K111" s="1">
        <f t="shared" si="51"/>
        <v>0</v>
      </c>
      <c r="L111" s="1">
        <f t="shared" si="51"/>
        <v>10.573415803100639</v>
      </c>
      <c r="M111" s="1">
        <f t="shared" si="51"/>
        <v>10.699578964017636</v>
      </c>
      <c r="N111" s="1">
        <f t="shared" si="51"/>
        <v>11.514473873135479</v>
      </c>
      <c r="O111" s="1">
        <f t="shared" si="51"/>
        <v>12.612805793730365</v>
      </c>
      <c r="P111" s="1">
        <f t="shared" si="51"/>
        <v>13.83170948700217</v>
      </c>
      <c r="Q111" s="1">
        <f t="shared" si="51"/>
        <v>15.084295758530201</v>
      </c>
      <c r="R111" s="1">
        <f t="shared" si="51"/>
        <v>16.318884554905058</v>
      </c>
      <c r="S111" s="1">
        <f t="shared" si="51"/>
        <v>17.504681863281807</v>
      </c>
      <c r="T111" s="1">
        <f t="shared" si="51"/>
        <v>18.625324258693198</v>
      </c>
      <c r="U111" s="1">
        <f t="shared" si="51"/>
        <v>19.674606864724119</v>
      </c>
      <c r="V111" s="1">
        <f t="shared" si="51"/>
        <v>20.652748844748007</v>
      </c>
      <c r="W111" s="1">
        <f t="shared" si="51"/>
        <v>21.563466155677748</v>
      </c>
      <c r="X111" s="1">
        <f t="shared" si="51"/>
        <v>22.412032985421948</v>
      </c>
      <c r="Y111" s="1">
        <f t="shared" si="51"/>
        <v>23.204156877616114</v>
      </c>
    </row>
    <row r="112" spans="3:25" x14ac:dyDescent="0.25">
      <c r="C112" s="2">
        <v>4</v>
      </c>
      <c r="D112" s="1">
        <v>4</v>
      </c>
      <c r="F112" s="1">
        <f t="shared" ref="F112:Y112" si="52">IF(F50=0,0,-LOG(F50/F$66,2))</f>
        <v>0</v>
      </c>
      <c r="G112" s="1">
        <f t="shared" si="52"/>
        <v>0</v>
      </c>
      <c r="H112" s="1">
        <f t="shared" si="52"/>
        <v>0</v>
      </c>
      <c r="I112" s="1">
        <f t="shared" si="52"/>
        <v>0</v>
      </c>
      <c r="J112" s="1">
        <f t="shared" si="52"/>
        <v>0</v>
      </c>
      <c r="K112" s="1">
        <f t="shared" si="52"/>
        <v>0</v>
      </c>
      <c r="L112" s="1">
        <f t="shared" si="52"/>
        <v>0</v>
      </c>
      <c r="M112" s="1">
        <f t="shared" si="52"/>
        <v>10.699578964017636</v>
      </c>
      <c r="N112" s="1">
        <f t="shared" si="52"/>
        <v>10.514473873135479</v>
      </c>
      <c r="O112" s="1">
        <f t="shared" si="52"/>
        <v>11.027843293009207</v>
      </c>
      <c r="P112" s="1">
        <f t="shared" si="52"/>
        <v>11.83170948700217</v>
      </c>
      <c r="Q112" s="1">
        <f t="shared" si="52"/>
        <v>12.762367663642841</v>
      </c>
      <c r="R112" s="1">
        <f t="shared" si="52"/>
        <v>13.733922054183898</v>
      </c>
      <c r="S112" s="1">
        <f t="shared" si="52"/>
        <v>14.697326941224203</v>
      </c>
      <c r="T112" s="1">
        <f t="shared" si="52"/>
        <v>15.625324258693199</v>
      </c>
      <c r="U112" s="1">
        <f t="shared" si="52"/>
        <v>16.504681863281807</v>
      </c>
      <c r="V112" s="1">
        <f t="shared" si="52"/>
        <v>17.330820749860646</v>
      </c>
      <c r="W112" s="1">
        <f t="shared" si="52"/>
        <v>18.104034537040452</v>
      </c>
      <c r="X112" s="1">
        <f t="shared" si="52"/>
        <v>18.827070484700794</v>
      </c>
      <c r="Y112" s="1">
        <f t="shared" si="52"/>
        <v>19.50371715947502</v>
      </c>
    </row>
    <row r="113" spans="1:26" x14ac:dyDescent="0.25">
      <c r="C113" s="2">
        <v>5</v>
      </c>
      <c r="D113" s="1">
        <v>4</v>
      </c>
      <c r="F113" s="1">
        <f t="shared" ref="F113:Y113" si="53">IF(F51=0,0,-LOG(F51/F$66,2))</f>
        <v>0</v>
      </c>
      <c r="G113" s="1">
        <f t="shared" si="53"/>
        <v>0</v>
      </c>
      <c r="H113" s="1">
        <f t="shared" si="53"/>
        <v>0</v>
      </c>
      <c r="I113" s="1">
        <f t="shared" si="53"/>
        <v>0</v>
      </c>
      <c r="J113" s="1">
        <f t="shared" si="53"/>
        <v>0</v>
      </c>
      <c r="K113" s="1">
        <f t="shared" si="53"/>
        <v>0</v>
      </c>
      <c r="L113" s="1">
        <f t="shared" si="53"/>
        <v>0</v>
      </c>
      <c r="M113" s="1">
        <f t="shared" si="53"/>
        <v>0</v>
      </c>
      <c r="N113" s="1">
        <f t="shared" si="53"/>
        <v>10.514473873135479</v>
      </c>
      <c r="O113" s="1">
        <f t="shared" si="53"/>
        <v>10.027843293009207</v>
      </c>
      <c r="P113" s="1">
        <f t="shared" si="53"/>
        <v>10.246746986281014</v>
      </c>
      <c r="Q113" s="1">
        <f t="shared" si="53"/>
        <v>10.76236766364284</v>
      </c>
      <c r="R113" s="1">
        <f t="shared" si="53"/>
        <v>11.411993959296536</v>
      </c>
      <c r="S113" s="1">
        <f t="shared" si="53"/>
        <v>12.112364440503047</v>
      </c>
      <c r="T113" s="1">
        <f t="shared" si="53"/>
        <v>12.817969336635596</v>
      </c>
      <c r="U113" s="1">
        <f t="shared" si="53"/>
        <v>13.504681863281808</v>
      </c>
      <c r="V113" s="1">
        <f t="shared" si="53"/>
        <v>14.160895748418334</v>
      </c>
      <c r="W113" s="1">
        <f t="shared" si="53"/>
        <v>14.782106442153088</v>
      </c>
      <c r="X113" s="1">
        <f t="shared" si="53"/>
        <v>15.367638866063496</v>
      </c>
      <c r="Y113" s="1">
        <f t="shared" si="53"/>
        <v>15.918754658753864</v>
      </c>
    </row>
    <row r="114" spans="1:26" x14ac:dyDescent="0.25">
      <c r="C114" s="2">
        <v>6</v>
      </c>
      <c r="D114" s="1">
        <v>4</v>
      </c>
      <c r="F114" s="1">
        <f t="shared" ref="F114:Y114" si="54">IF(F52=0,0,-LOG(F52/F$66,2))</f>
        <v>0</v>
      </c>
      <c r="G114" s="1">
        <f t="shared" si="54"/>
        <v>0</v>
      </c>
      <c r="H114" s="1">
        <f t="shared" si="54"/>
        <v>0</v>
      </c>
      <c r="I114" s="1">
        <f t="shared" si="54"/>
        <v>0</v>
      </c>
      <c r="J114" s="1">
        <f t="shared" si="54"/>
        <v>0</v>
      </c>
      <c r="K114" s="1">
        <f t="shared" si="54"/>
        <v>0</v>
      </c>
      <c r="L114" s="1">
        <f t="shared" si="54"/>
        <v>0</v>
      </c>
      <c r="M114" s="1">
        <f t="shared" si="54"/>
        <v>0</v>
      </c>
      <c r="N114" s="1">
        <f t="shared" si="54"/>
        <v>0</v>
      </c>
      <c r="O114" s="1">
        <f t="shared" si="54"/>
        <v>10.027843293009207</v>
      </c>
      <c r="P114" s="1">
        <f t="shared" si="54"/>
        <v>9.2467469862810141</v>
      </c>
      <c r="Q114" s="1">
        <f t="shared" si="54"/>
        <v>9.1774051629216835</v>
      </c>
      <c r="R114" s="1">
        <f t="shared" si="54"/>
        <v>9.4119939592965363</v>
      </c>
      <c r="S114" s="1">
        <f t="shared" si="54"/>
        <v>9.7904363456156833</v>
      </c>
      <c r="T114" s="1">
        <f t="shared" si="54"/>
        <v>10.233006835914439</v>
      </c>
      <c r="U114" s="1">
        <f t="shared" si="54"/>
        <v>10.697326941224203</v>
      </c>
      <c r="V114" s="1">
        <f t="shared" si="54"/>
        <v>11.160895748418334</v>
      </c>
      <c r="W114" s="1">
        <f t="shared" si="54"/>
        <v>11.612181440710776</v>
      </c>
      <c r="X114" s="1">
        <f t="shared" si="54"/>
        <v>12.045710771176132</v>
      </c>
      <c r="Y114" s="1">
        <f t="shared" si="54"/>
        <v>12.459323040116566</v>
      </c>
    </row>
    <row r="115" spans="1:26" x14ac:dyDescent="0.25">
      <c r="C115" s="2">
        <v>7</v>
      </c>
      <c r="D115" s="1">
        <v>4</v>
      </c>
      <c r="F115" s="1">
        <f t="shared" ref="F115:Y115" si="55">IF(F53=0,0,-LOG(F53/F$66,2))</f>
        <v>0</v>
      </c>
      <c r="G115" s="1">
        <f t="shared" si="55"/>
        <v>0</v>
      </c>
      <c r="H115" s="1">
        <f t="shared" si="55"/>
        <v>0</v>
      </c>
      <c r="I115" s="1">
        <f t="shared" si="55"/>
        <v>0</v>
      </c>
      <c r="J115" s="1">
        <f t="shared" si="55"/>
        <v>0</v>
      </c>
      <c r="K115" s="1">
        <f t="shared" si="55"/>
        <v>0</v>
      </c>
      <c r="L115" s="1">
        <f t="shared" si="55"/>
        <v>0</v>
      </c>
      <c r="M115" s="1">
        <f t="shared" si="55"/>
        <v>0</v>
      </c>
      <c r="N115" s="1">
        <f t="shared" si="55"/>
        <v>0</v>
      </c>
      <c r="O115" s="1">
        <f t="shared" si="55"/>
        <v>0</v>
      </c>
      <c r="P115" s="1">
        <f t="shared" si="55"/>
        <v>9.2467469862810141</v>
      </c>
      <c r="Q115" s="1">
        <f t="shared" si="55"/>
        <v>8.1774051629216835</v>
      </c>
      <c r="R115" s="1">
        <f t="shared" si="55"/>
        <v>7.8270314585753802</v>
      </c>
      <c r="S115" s="1">
        <f t="shared" si="55"/>
        <v>7.7904363456156851</v>
      </c>
      <c r="T115" s="1">
        <f t="shared" si="55"/>
        <v>7.911078741027076</v>
      </c>
      <c r="U115" s="1">
        <f t="shared" si="55"/>
        <v>8.1123644405030468</v>
      </c>
      <c r="V115" s="1">
        <f t="shared" si="55"/>
        <v>8.3535408263607298</v>
      </c>
      <c r="W115" s="1">
        <f t="shared" si="55"/>
        <v>8.6121814407107742</v>
      </c>
      <c r="X115" s="1">
        <f t="shared" si="55"/>
        <v>8.8757857697338203</v>
      </c>
      <c r="Y115" s="1">
        <f t="shared" si="55"/>
        <v>9.137394945229202</v>
      </c>
    </row>
    <row r="116" spans="1:26" x14ac:dyDescent="0.25">
      <c r="C116" s="2">
        <v>8</v>
      </c>
      <c r="D116" s="1">
        <v>4</v>
      </c>
      <c r="F116" s="1">
        <f t="shared" ref="F116:Y116" si="56">IF(F54=0,0,-LOG(F54/F$66,2))</f>
        <v>0</v>
      </c>
      <c r="G116" s="1">
        <f t="shared" si="56"/>
        <v>0</v>
      </c>
      <c r="H116" s="1">
        <f t="shared" si="56"/>
        <v>0</v>
      </c>
      <c r="I116" s="1">
        <f t="shared" si="56"/>
        <v>0</v>
      </c>
      <c r="J116" s="1">
        <f t="shared" si="56"/>
        <v>0</v>
      </c>
      <c r="K116" s="1">
        <f t="shared" si="56"/>
        <v>0</v>
      </c>
      <c r="L116" s="1">
        <f t="shared" si="56"/>
        <v>0</v>
      </c>
      <c r="M116" s="1">
        <f t="shared" si="56"/>
        <v>0</v>
      </c>
      <c r="N116" s="1">
        <f t="shared" si="56"/>
        <v>0</v>
      </c>
      <c r="O116" s="1">
        <f t="shared" si="56"/>
        <v>0</v>
      </c>
      <c r="P116" s="1">
        <f t="shared" si="56"/>
        <v>0</v>
      </c>
      <c r="Q116" s="1">
        <f t="shared" si="56"/>
        <v>8.1774051629216835</v>
      </c>
      <c r="R116" s="1">
        <f t="shared" si="56"/>
        <v>6.8270314585753802</v>
      </c>
      <c r="S116" s="1">
        <f t="shared" si="56"/>
        <v>6.2054738448945281</v>
      </c>
      <c r="T116" s="1">
        <f t="shared" si="56"/>
        <v>5.911078741027076</v>
      </c>
      <c r="U116" s="1">
        <f t="shared" si="56"/>
        <v>5.7904363456156842</v>
      </c>
      <c r="V116" s="1">
        <f t="shared" si="56"/>
        <v>5.7685783256395737</v>
      </c>
      <c r="W116" s="1">
        <f t="shared" si="56"/>
        <v>5.8048265186531705</v>
      </c>
      <c r="X116" s="1">
        <f t="shared" si="56"/>
        <v>5.8757857697338203</v>
      </c>
      <c r="Y116" s="1">
        <f t="shared" si="56"/>
        <v>5.9674699437868908</v>
      </c>
    </row>
    <row r="117" spans="1:26" x14ac:dyDescent="0.25">
      <c r="C117" s="2">
        <v>9</v>
      </c>
      <c r="D117" s="1">
        <v>4</v>
      </c>
      <c r="F117" s="1">
        <f t="shared" ref="F117:Y117" si="57">IF(F55=0,0,-LOG(F55/F$66,2))</f>
        <v>0</v>
      </c>
      <c r="G117" s="1">
        <f t="shared" si="57"/>
        <v>0</v>
      </c>
      <c r="H117" s="1">
        <f t="shared" si="57"/>
        <v>0</v>
      </c>
      <c r="I117" s="1">
        <f t="shared" si="57"/>
        <v>0</v>
      </c>
      <c r="J117" s="1">
        <f t="shared" si="57"/>
        <v>0</v>
      </c>
      <c r="K117" s="1">
        <f t="shared" si="57"/>
        <v>0</v>
      </c>
      <c r="L117" s="1">
        <f t="shared" si="57"/>
        <v>0</v>
      </c>
      <c r="M117" s="1">
        <f t="shared" si="57"/>
        <v>0</v>
      </c>
      <c r="N117" s="1">
        <f t="shared" si="57"/>
        <v>0</v>
      </c>
      <c r="O117" s="1">
        <f t="shared" si="57"/>
        <v>0</v>
      </c>
      <c r="P117" s="1">
        <f t="shared" si="57"/>
        <v>0</v>
      </c>
      <c r="Q117" s="1">
        <f t="shared" si="57"/>
        <v>0</v>
      </c>
      <c r="R117" s="1">
        <f t="shared" si="57"/>
        <v>6.8270314585753802</v>
      </c>
      <c r="S117" s="1">
        <f t="shared" si="57"/>
        <v>5.2054738448945281</v>
      </c>
      <c r="T117" s="1">
        <f t="shared" si="57"/>
        <v>4.3261162403059199</v>
      </c>
      <c r="U117" s="1">
        <f t="shared" si="57"/>
        <v>3.7904363456156842</v>
      </c>
      <c r="V117" s="1">
        <f t="shared" si="57"/>
        <v>3.4466502307522116</v>
      </c>
      <c r="W117" s="1">
        <f t="shared" si="57"/>
        <v>3.2198640179320153</v>
      </c>
      <c r="X117" s="1">
        <f t="shared" si="57"/>
        <v>3.0684308476762161</v>
      </c>
      <c r="Y117" s="1">
        <f t="shared" si="57"/>
        <v>2.9674699437868903</v>
      </c>
    </row>
    <row r="118" spans="1:26" x14ac:dyDescent="0.25">
      <c r="C118" s="2">
        <v>0</v>
      </c>
      <c r="D118" s="1">
        <v>5</v>
      </c>
      <c r="F118" s="1">
        <f t="shared" ref="F118:Y118" si="58">IF(F56=0,0,-LOG(F56/F$66,2))</f>
        <v>0</v>
      </c>
      <c r="G118" s="1">
        <f t="shared" si="58"/>
        <v>0</v>
      </c>
      <c r="H118" s="1">
        <f t="shared" si="58"/>
        <v>0</v>
      </c>
      <c r="I118" s="1">
        <f t="shared" si="58"/>
        <v>0</v>
      </c>
      <c r="J118" s="1">
        <f t="shared" si="58"/>
        <v>11.644198037939423</v>
      </c>
      <c r="K118" s="1">
        <f t="shared" si="58"/>
        <v>12.443481397705938</v>
      </c>
      <c r="L118" s="1">
        <f t="shared" si="58"/>
        <v>13.895343897988001</v>
      </c>
      <c r="M118" s="1">
        <f t="shared" si="58"/>
        <v>15.606469559626156</v>
      </c>
      <c r="N118" s="1">
        <f t="shared" si="58"/>
        <v>17.421364468743999</v>
      </c>
      <c r="O118" s="1">
        <f t="shared" si="58"/>
        <v>19.25666198350509</v>
      </c>
      <c r="P118" s="1">
        <f t="shared" si="58"/>
        <v>21.06052817749805</v>
      </c>
      <c r="Q118" s="1">
        <f t="shared" si="58"/>
        <v>22.798541276196325</v>
      </c>
      <c r="R118" s="1">
        <f t="shared" si="58"/>
        <v>24.448167571850021</v>
      </c>
      <c r="S118" s="1">
        <f t="shared" si="58"/>
        <v>25.996534959611481</v>
      </c>
      <c r="T118" s="1">
        <f t="shared" si="58"/>
        <v>27.439105449910237</v>
      </c>
      <c r="U118" s="1">
        <f t="shared" si="58"/>
        <v>28.777894673136139</v>
      </c>
      <c r="V118" s="1">
        <f t="shared" si="58"/>
        <v>30.019071058993827</v>
      </c>
      <c r="W118" s="1">
        <f t="shared" si="58"/>
        <v>31.170796469427355</v>
      </c>
      <c r="X118" s="1">
        <f t="shared" si="58"/>
        <v>32.24175572050801</v>
      </c>
      <c r="Y118" s="1">
        <f t="shared" si="58"/>
        <v>33.240330490169598</v>
      </c>
    </row>
    <row r="119" spans="1:26" x14ac:dyDescent="0.25">
      <c r="C119" s="2">
        <v>1</v>
      </c>
      <c r="D119" s="1">
        <v>5</v>
      </c>
      <c r="F119" s="1">
        <f t="shared" ref="F119:Y119" si="59">IF(F57=0,0,-LOG(F57/F$66,2))</f>
        <v>0</v>
      </c>
      <c r="G119" s="1">
        <f t="shared" si="59"/>
        <v>0</v>
      </c>
      <c r="H119" s="1">
        <f t="shared" si="59"/>
        <v>0</v>
      </c>
      <c r="I119" s="1">
        <f t="shared" si="59"/>
        <v>0</v>
      </c>
      <c r="J119" s="1">
        <f t="shared" si="59"/>
        <v>0</v>
      </c>
      <c r="K119" s="1">
        <f t="shared" si="59"/>
        <v>12.443481397705938</v>
      </c>
      <c r="L119" s="1">
        <f t="shared" si="59"/>
        <v>12.895343897988001</v>
      </c>
      <c r="M119" s="1">
        <f t="shared" si="59"/>
        <v>14.021507058905</v>
      </c>
      <c r="N119" s="1">
        <f t="shared" si="59"/>
        <v>15.421364468743997</v>
      </c>
      <c r="O119" s="1">
        <f t="shared" si="59"/>
        <v>16.934733888617725</v>
      </c>
      <c r="P119" s="1">
        <f t="shared" si="59"/>
        <v>18.475565676776895</v>
      </c>
      <c r="Q119" s="1">
        <f t="shared" si="59"/>
        <v>19.991186354138723</v>
      </c>
      <c r="R119" s="1">
        <f t="shared" si="59"/>
        <v>21.448167571850021</v>
      </c>
      <c r="S119" s="1">
        <f t="shared" si="59"/>
        <v>22.826609958169172</v>
      </c>
      <c r="T119" s="1">
        <f t="shared" si="59"/>
        <v>24.117177355022871</v>
      </c>
      <c r="U119" s="1">
        <f t="shared" si="59"/>
        <v>25.318463054498846</v>
      </c>
      <c r="V119" s="1">
        <f t="shared" si="59"/>
        <v>26.434108558272666</v>
      </c>
      <c r="W119" s="1">
        <f t="shared" si="59"/>
        <v>27.470356751286264</v>
      </c>
      <c r="X119" s="1">
        <f t="shared" si="59"/>
        <v>28.434400798450401</v>
      </c>
      <c r="Y119" s="1">
        <f t="shared" si="59"/>
        <v>29.333439894561078</v>
      </c>
    </row>
    <row r="120" spans="1:26" x14ac:dyDescent="0.25">
      <c r="C120" s="2">
        <v>2</v>
      </c>
      <c r="D120" s="1">
        <v>5</v>
      </c>
      <c r="F120" s="1">
        <f t="shared" ref="F120:Y120" si="60">IF(F58=0,0,-LOG(F58/F$66,2))</f>
        <v>0</v>
      </c>
      <c r="G120" s="1">
        <f t="shared" si="60"/>
        <v>0</v>
      </c>
      <c r="H120" s="1">
        <f t="shared" si="60"/>
        <v>0</v>
      </c>
      <c r="I120" s="1">
        <f t="shared" si="60"/>
        <v>0</v>
      </c>
      <c r="J120" s="1">
        <f t="shared" si="60"/>
        <v>0</v>
      </c>
      <c r="K120" s="1">
        <f t="shared" si="60"/>
        <v>0</v>
      </c>
      <c r="L120" s="1">
        <f t="shared" si="60"/>
        <v>12.895343897988001</v>
      </c>
      <c r="M120" s="1">
        <f t="shared" si="60"/>
        <v>13.021507058905</v>
      </c>
      <c r="N120" s="1">
        <f t="shared" si="60"/>
        <v>13.836401968022843</v>
      </c>
      <c r="O120" s="1">
        <f t="shared" si="60"/>
        <v>14.934733888617725</v>
      </c>
      <c r="P120" s="1">
        <f t="shared" si="60"/>
        <v>16.153637581889534</v>
      </c>
      <c r="Q120" s="1">
        <f t="shared" si="60"/>
        <v>17.406223853417565</v>
      </c>
      <c r="R120" s="1">
        <f t="shared" si="60"/>
        <v>18.640812649792419</v>
      </c>
      <c r="S120" s="1">
        <f t="shared" si="60"/>
        <v>19.826609958169172</v>
      </c>
      <c r="T120" s="1">
        <f t="shared" si="60"/>
        <v>20.947252353580563</v>
      </c>
      <c r="U120" s="1">
        <f t="shared" si="60"/>
        <v>21.996534959611481</v>
      </c>
      <c r="V120" s="1">
        <f t="shared" si="60"/>
        <v>22.974676939635373</v>
      </c>
      <c r="W120" s="1">
        <f t="shared" si="60"/>
        <v>23.885394250565113</v>
      </c>
      <c r="X120" s="1">
        <f t="shared" si="60"/>
        <v>24.73396108030931</v>
      </c>
      <c r="Y120" s="1">
        <f t="shared" si="60"/>
        <v>25.526084972503476</v>
      </c>
    </row>
    <row r="121" spans="1:26" x14ac:dyDescent="0.25">
      <c r="C121" s="2">
        <v>3</v>
      </c>
      <c r="D121" s="1">
        <v>5</v>
      </c>
      <c r="F121" s="1">
        <f t="shared" ref="F121:Y121" si="61">IF(F59=0,0,-LOG(F59/F$66,2))</f>
        <v>0</v>
      </c>
      <c r="G121" s="1">
        <f t="shared" si="61"/>
        <v>0</v>
      </c>
      <c r="H121" s="1">
        <f t="shared" si="61"/>
        <v>0</v>
      </c>
      <c r="I121" s="1">
        <f t="shared" si="61"/>
        <v>0</v>
      </c>
      <c r="J121" s="1">
        <f t="shared" si="61"/>
        <v>0</v>
      </c>
      <c r="K121" s="1">
        <f t="shared" si="61"/>
        <v>0</v>
      </c>
      <c r="L121" s="1">
        <f t="shared" si="61"/>
        <v>0</v>
      </c>
      <c r="M121" s="1">
        <f t="shared" si="61"/>
        <v>13.021507058905</v>
      </c>
      <c r="N121" s="1">
        <f t="shared" si="61"/>
        <v>12.836401968022843</v>
      </c>
      <c r="O121" s="1">
        <f t="shared" si="61"/>
        <v>13.34977138789657</v>
      </c>
      <c r="P121" s="1">
        <f t="shared" si="61"/>
        <v>14.153637581889534</v>
      </c>
      <c r="Q121" s="1">
        <f t="shared" si="61"/>
        <v>15.084295758530201</v>
      </c>
      <c r="R121" s="1">
        <f t="shared" si="61"/>
        <v>16.055850149071262</v>
      </c>
      <c r="S121" s="1">
        <f t="shared" si="61"/>
        <v>17.019255036111566</v>
      </c>
      <c r="T121" s="1">
        <f t="shared" si="61"/>
        <v>17.947252353580563</v>
      </c>
      <c r="U121" s="1">
        <f t="shared" si="61"/>
        <v>18.826609958169172</v>
      </c>
      <c r="V121" s="1">
        <f t="shared" si="61"/>
        <v>19.652748844748011</v>
      </c>
      <c r="W121" s="1">
        <f t="shared" si="61"/>
        <v>20.425962631927813</v>
      </c>
      <c r="X121" s="1">
        <f t="shared" si="61"/>
        <v>21.148998579588156</v>
      </c>
      <c r="Y121" s="1">
        <f t="shared" si="61"/>
        <v>21.825645254362382</v>
      </c>
    </row>
    <row r="122" spans="1:26" x14ac:dyDescent="0.25">
      <c r="C122" s="2">
        <v>4</v>
      </c>
      <c r="D122" s="1">
        <v>5</v>
      </c>
      <c r="F122" s="1">
        <f t="shared" ref="F122:Y122" si="62">IF(F60=0,0,-LOG(F60/F$66,2))</f>
        <v>0</v>
      </c>
      <c r="G122" s="1">
        <f t="shared" si="62"/>
        <v>0</v>
      </c>
      <c r="H122" s="1">
        <f t="shared" si="62"/>
        <v>0</v>
      </c>
      <c r="I122" s="1">
        <f t="shared" si="62"/>
        <v>0</v>
      </c>
      <c r="J122" s="1">
        <f t="shared" si="62"/>
        <v>0</v>
      </c>
      <c r="K122" s="1">
        <f t="shared" si="62"/>
        <v>0</v>
      </c>
      <c r="L122" s="1">
        <f t="shared" si="62"/>
        <v>0</v>
      </c>
      <c r="M122" s="1">
        <f t="shared" si="62"/>
        <v>0</v>
      </c>
      <c r="N122" s="1">
        <f t="shared" si="62"/>
        <v>12.836401968022843</v>
      </c>
      <c r="O122" s="1">
        <f t="shared" si="62"/>
        <v>12.34977138789657</v>
      </c>
      <c r="P122" s="1">
        <f t="shared" si="62"/>
        <v>12.568675081168376</v>
      </c>
      <c r="Q122" s="1">
        <f t="shared" si="62"/>
        <v>13.084295758530201</v>
      </c>
      <c r="R122" s="1">
        <f t="shared" si="62"/>
        <v>13.733922054183898</v>
      </c>
      <c r="S122" s="1">
        <f t="shared" si="62"/>
        <v>14.43429253539041</v>
      </c>
      <c r="T122" s="1">
        <f t="shared" si="62"/>
        <v>15.139897431522957</v>
      </c>
      <c r="U122" s="1">
        <f t="shared" si="62"/>
        <v>15.82660995816917</v>
      </c>
      <c r="V122" s="1">
        <f t="shared" si="62"/>
        <v>16.482823843305699</v>
      </c>
      <c r="W122" s="1">
        <f t="shared" si="62"/>
        <v>17.104034537040452</v>
      </c>
      <c r="X122" s="1">
        <f t="shared" si="62"/>
        <v>17.689566960950856</v>
      </c>
      <c r="Y122" s="1">
        <f t="shared" si="62"/>
        <v>18.240682753641224</v>
      </c>
    </row>
    <row r="123" spans="1:26" x14ac:dyDescent="0.25">
      <c r="C123" s="2">
        <v>5</v>
      </c>
      <c r="D123" s="1">
        <v>5</v>
      </c>
      <c r="F123" s="1">
        <f t="shared" ref="F123:Y123" si="63">IF(F61=0,0,-LOG(F61/F$66,2))</f>
        <v>0</v>
      </c>
      <c r="G123" s="1">
        <f t="shared" si="63"/>
        <v>0</v>
      </c>
      <c r="H123" s="1">
        <f t="shared" si="63"/>
        <v>0</v>
      </c>
      <c r="I123" s="1">
        <f t="shared" si="63"/>
        <v>0</v>
      </c>
      <c r="J123" s="1">
        <f t="shared" si="63"/>
        <v>0</v>
      </c>
      <c r="K123" s="1">
        <f t="shared" si="63"/>
        <v>0</v>
      </c>
      <c r="L123" s="1">
        <f t="shared" si="63"/>
        <v>0</v>
      </c>
      <c r="M123" s="1">
        <f t="shared" si="63"/>
        <v>0</v>
      </c>
      <c r="N123" s="1">
        <f t="shared" si="63"/>
        <v>0</v>
      </c>
      <c r="O123" s="1">
        <f t="shared" si="63"/>
        <v>12.34977138789657</v>
      </c>
      <c r="P123" s="1">
        <f t="shared" si="63"/>
        <v>11.568675081168378</v>
      </c>
      <c r="Q123" s="1">
        <f t="shared" si="63"/>
        <v>11.499333257809047</v>
      </c>
      <c r="R123" s="1">
        <f t="shared" si="63"/>
        <v>11.733922054183898</v>
      </c>
      <c r="S123" s="1">
        <f t="shared" si="63"/>
        <v>12.112364440503047</v>
      </c>
      <c r="T123" s="1">
        <f t="shared" si="63"/>
        <v>12.554934930801801</v>
      </c>
      <c r="U123" s="1">
        <f t="shared" si="63"/>
        <v>13.019255036111565</v>
      </c>
      <c r="V123" s="1">
        <f t="shared" si="63"/>
        <v>13.482823843305697</v>
      </c>
      <c r="W123" s="1">
        <f t="shared" si="63"/>
        <v>13.934109535598138</v>
      </c>
      <c r="X123" s="1">
        <f t="shared" si="63"/>
        <v>14.367638866063496</v>
      </c>
      <c r="Y123" s="1">
        <f t="shared" si="63"/>
        <v>14.781251135003927</v>
      </c>
    </row>
    <row r="124" spans="1:26" x14ac:dyDescent="0.25">
      <c r="C124" s="2">
        <v>6</v>
      </c>
      <c r="D124" s="1">
        <v>5</v>
      </c>
      <c r="F124" s="1">
        <f t="shared" ref="F124:Y124" si="64">IF(F62=0,0,-LOG(F62/F$66,2))</f>
        <v>0</v>
      </c>
      <c r="G124" s="1">
        <f t="shared" si="64"/>
        <v>0</v>
      </c>
      <c r="H124" s="1">
        <f t="shared" si="64"/>
        <v>0</v>
      </c>
      <c r="I124" s="1">
        <f t="shared" si="64"/>
        <v>0</v>
      </c>
      <c r="J124" s="1">
        <f t="shared" si="64"/>
        <v>0</v>
      </c>
      <c r="K124" s="1">
        <f t="shared" si="64"/>
        <v>0</v>
      </c>
      <c r="L124" s="1">
        <f t="shared" si="64"/>
        <v>0</v>
      </c>
      <c r="M124" s="1">
        <f t="shared" si="64"/>
        <v>0</v>
      </c>
      <c r="N124" s="1">
        <f t="shared" si="64"/>
        <v>0</v>
      </c>
      <c r="O124" s="1">
        <f t="shared" si="64"/>
        <v>0</v>
      </c>
      <c r="P124" s="1">
        <f t="shared" si="64"/>
        <v>11.568675081168378</v>
      </c>
      <c r="Q124" s="1">
        <f t="shared" si="64"/>
        <v>10.499333257809045</v>
      </c>
      <c r="R124" s="1">
        <f t="shared" si="64"/>
        <v>10.148959553462742</v>
      </c>
      <c r="S124" s="1">
        <f t="shared" si="64"/>
        <v>10.112364440503047</v>
      </c>
      <c r="T124" s="1">
        <f t="shared" si="64"/>
        <v>10.233006835914439</v>
      </c>
      <c r="U124" s="1">
        <f t="shared" si="64"/>
        <v>10.43429253539041</v>
      </c>
      <c r="V124" s="1">
        <f t="shared" si="64"/>
        <v>10.675468921248092</v>
      </c>
      <c r="W124" s="1">
        <f t="shared" si="64"/>
        <v>10.934109535598138</v>
      </c>
      <c r="X124" s="1">
        <f t="shared" si="64"/>
        <v>11.197713864621182</v>
      </c>
      <c r="Y124" s="1">
        <f t="shared" si="64"/>
        <v>11.459323040116566</v>
      </c>
    </row>
    <row r="125" spans="1:26" x14ac:dyDescent="0.25">
      <c r="C125" s="2">
        <v>7</v>
      </c>
      <c r="D125" s="1">
        <v>5</v>
      </c>
      <c r="F125" s="1">
        <f t="shared" ref="F125:Y125" si="65">IF(F63=0,0,-LOG(F63/F$66,2))</f>
        <v>0</v>
      </c>
      <c r="G125" s="1">
        <f t="shared" si="65"/>
        <v>0</v>
      </c>
      <c r="H125" s="1">
        <f t="shared" si="65"/>
        <v>0</v>
      </c>
      <c r="I125" s="1">
        <f t="shared" si="65"/>
        <v>0</v>
      </c>
      <c r="J125" s="1">
        <f t="shared" si="65"/>
        <v>0</v>
      </c>
      <c r="K125" s="1">
        <f t="shared" si="65"/>
        <v>0</v>
      </c>
      <c r="L125" s="1">
        <f t="shared" si="65"/>
        <v>0</v>
      </c>
      <c r="M125" s="1">
        <f t="shared" si="65"/>
        <v>0</v>
      </c>
      <c r="N125" s="1">
        <f t="shared" si="65"/>
        <v>0</v>
      </c>
      <c r="O125" s="1">
        <f t="shared" si="65"/>
        <v>0</v>
      </c>
      <c r="P125" s="1">
        <f t="shared" si="65"/>
        <v>0</v>
      </c>
      <c r="Q125" s="1">
        <f t="shared" si="65"/>
        <v>10.499333257809045</v>
      </c>
      <c r="R125" s="1">
        <f t="shared" si="65"/>
        <v>9.1489595534627419</v>
      </c>
      <c r="S125" s="1">
        <f t="shared" si="65"/>
        <v>8.5274019397818908</v>
      </c>
      <c r="T125" s="1">
        <f t="shared" si="65"/>
        <v>8.2330068359144377</v>
      </c>
      <c r="U125" s="1">
        <f t="shared" si="65"/>
        <v>8.1123644405030468</v>
      </c>
      <c r="V125" s="1">
        <f t="shared" si="65"/>
        <v>8.0905064205269372</v>
      </c>
      <c r="W125" s="1">
        <f t="shared" si="65"/>
        <v>8.126754613540534</v>
      </c>
      <c r="X125" s="1">
        <f t="shared" si="65"/>
        <v>8.1977138646211838</v>
      </c>
      <c r="Y125" s="1">
        <f t="shared" si="65"/>
        <v>8.2893980386742534</v>
      </c>
    </row>
    <row r="126" spans="1:26" x14ac:dyDescent="0.25">
      <c r="C126" s="2">
        <v>8</v>
      </c>
      <c r="D126" s="1">
        <v>5</v>
      </c>
      <c r="F126" s="1">
        <f t="shared" ref="F126:Y126" si="66">IF(F64=0,0,-LOG(F64/F$66,2))</f>
        <v>0</v>
      </c>
      <c r="G126" s="1">
        <f t="shared" si="66"/>
        <v>0</v>
      </c>
      <c r="H126" s="1">
        <f t="shared" si="66"/>
        <v>0</v>
      </c>
      <c r="I126" s="1">
        <f t="shared" si="66"/>
        <v>0</v>
      </c>
      <c r="J126" s="1">
        <f t="shared" si="66"/>
        <v>0</v>
      </c>
      <c r="K126" s="1">
        <f t="shared" si="66"/>
        <v>0</v>
      </c>
      <c r="L126" s="1">
        <f t="shared" si="66"/>
        <v>0</v>
      </c>
      <c r="M126" s="1">
        <f t="shared" si="66"/>
        <v>0</v>
      </c>
      <c r="N126" s="1">
        <f t="shared" si="66"/>
        <v>0</v>
      </c>
      <c r="O126" s="1">
        <f t="shared" si="66"/>
        <v>0</v>
      </c>
      <c r="P126" s="1">
        <f t="shared" si="66"/>
        <v>0</v>
      </c>
      <c r="Q126" s="1">
        <f t="shared" si="66"/>
        <v>0</v>
      </c>
      <c r="R126" s="1">
        <f t="shared" si="66"/>
        <v>9.1489595534627419</v>
      </c>
      <c r="S126" s="1">
        <f t="shared" si="66"/>
        <v>7.5274019397818908</v>
      </c>
      <c r="T126" s="1">
        <f t="shared" si="66"/>
        <v>6.6480443351932816</v>
      </c>
      <c r="U126" s="1">
        <f t="shared" si="66"/>
        <v>6.1123644405030468</v>
      </c>
      <c r="V126" s="1">
        <f t="shared" si="66"/>
        <v>5.7685783256395737</v>
      </c>
      <c r="W126" s="1">
        <f t="shared" si="66"/>
        <v>5.5417921128193779</v>
      </c>
      <c r="X126" s="1">
        <f t="shared" si="66"/>
        <v>5.3903589425635792</v>
      </c>
      <c r="Y126" s="1">
        <f t="shared" si="66"/>
        <v>5.2893980386742525</v>
      </c>
    </row>
    <row r="127" spans="1:26" s="23" customFormat="1" x14ac:dyDescent="0.25">
      <c r="A127" s="1"/>
      <c r="B127" s="2"/>
      <c r="C127" s="2">
        <v>9</v>
      </c>
      <c r="D127" s="1">
        <v>5</v>
      </c>
      <c r="E127" s="2"/>
      <c r="F127" s="1">
        <f t="shared" ref="F127:Y127" si="67">IF(F65=0,0,-LOG(F65/F$66,2))</f>
        <v>0</v>
      </c>
      <c r="G127" s="1">
        <f t="shared" si="67"/>
        <v>0</v>
      </c>
      <c r="H127" s="1">
        <f t="shared" si="67"/>
        <v>0</v>
      </c>
      <c r="I127" s="1">
        <f t="shared" si="67"/>
        <v>0</v>
      </c>
      <c r="J127" s="1">
        <f t="shared" si="67"/>
        <v>0</v>
      </c>
      <c r="K127" s="1">
        <f t="shared" si="67"/>
        <v>0</v>
      </c>
      <c r="L127" s="1">
        <f t="shared" si="67"/>
        <v>0</v>
      </c>
      <c r="M127" s="1">
        <f t="shared" si="67"/>
        <v>0</v>
      </c>
      <c r="N127" s="1">
        <f t="shared" si="67"/>
        <v>0</v>
      </c>
      <c r="O127" s="1">
        <f t="shared" si="67"/>
        <v>0</v>
      </c>
      <c r="P127" s="1">
        <f t="shared" si="67"/>
        <v>0</v>
      </c>
      <c r="Q127" s="1">
        <f t="shared" si="67"/>
        <v>0</v>
      </c>
      <c r="R127" s="1">
        <f t="shared" si="67"/>
        <v>0</v>
      </c>
      <c r="S127" s="1">
        <f t="shared" si="67"/>
        <v>7.5274019397818908</v>
      </c>
      <c r="T127" s="1">
        <f t="shared" si="67"/>
        <v>5.6480443351932825</v>
      </c>
      <c r="U127" s="1">
        <f t="shared" si="67"/>
        <v>4.5274019397818899</v>
      </c>
      <c r="V127" s="1">
        <f t="shared" si="67"/>
        <v>3.7685783256395737</v>
      </c>
      <c r="W127" s="1">
        <f t="shared" si="67"/>
        <v>3.2198640179320153</v>
      </c>
      <c r="X127" s="1">
        <f t="shared" si="67"/>
        <v>2.8053964418424222</v>
      </c>
      <c r="Y127" s="1">
        <f t="shared" si="67"/>
        <v>2.4820431166166483</v>
      </c>
      <c r="Z127" s="3"/>
    </row>
    <row r="128" spans="1:26" s="23" customFormat="1" x14ac:dyDescent="0.25">
      <c r="A128" s="22"/>
      <c r="B128" s="48" t="s">
        <v>15</v>
      </c>
      <c r="C128" s="49" t="s">
        <v>2</v>
      </c>
      <c r="D128" s="65"/>
      <c r="E128" s="48"/>
      <c r="F128" s="60">
        <f>SUMPRODUCT($E6:$E65,F6:F65,F68:F127)/F$66</f>
        <v>3.1329145639793974</v>
      </c>
      <c r="G128" s="60">
        <f t="shared" ref="G128:Y128" si="68">SUMPRODUCT($E6:$E65,G6:G65,G68:G127)/G$66</f>
        <v>5.3105239688660317</v>
      </c>
      <c r="H128" s="60">
        <f t="shared" si="68"/>
        <v>6.934736248624783</v>
      </c>
      <c r="I128" s="60">
        <f t="shared" si="68"/>
        <v>8.1635123100692137</v>
      </c>
      <c r="J128" s="60">
        <f t="shared" si="68"/>
        <v>9.0792216484985691</v>
      </c>
      <c r="K128" s="60">
        <f t="shared" si="68"/>
        <v>9.7313816820224321</v>
      </c>
      <c r="L128" s="60">
        <f t="shared" si="68"/>
        <v>10.152894966187677</v>
      </c>
      <c r="M128" s="60">
        <f t="shared" si="68"/>
        <v>10.367891452573964</v>
      </c>
      <c r="N128" s="60">
        <f t="shared" si="68"/>
        <v>10.396395787884234</v>
      </c>
      <c r="O128" s="60">
        <f t="shared" si="68"/>
        <v>10.257772692896555</v>
      </c>
      <c r="P128" s="60">
        <f t="shared" si="68"/>
        <v>9.9737440131620421</v>
      </c>
      <c r="Q128" s="60">
        <f t="shared" si="68"/>
        <v>9.5710430041905976</v>
      </c>
      <c r="R128" s="60">
        <f t="shared" si="68"/>
        <v>9.0829120225120885</v>
      </c>
      <c r="S128" s="60">
        <f t="shared" si="68"/>
        <v>8.547722824325664</v>
      </c>
      <c r="T128" s="60">
        <f t="shared" si="68"/>
        <v>8.0032468916157935</v>
      </c>
      <c r="U128" s="60">
        <f t="shared" si="68"/>
        <v>7.4785430656402623</v>
      </c>
      <c r="V128" s="60">
        <f t="shared" si="68"/>
        <v>6.9899804214532129</v>
      </c>
      <c r="W128" s="60">
        <f t="shared" si="68"/>
        <v>6.5442790107954956</v>
      </c>
      <c r="X128" s="60">
        <f t="shared" si="68"/>
        <v>6.1421255895424673</v>
      </c>
      <c r="Y128" s="60">
        <f t="shared" si="68"/>
        <v>5.7810484923849188</v>
      </c>
      <c r="Z128" s="3" t="s">
        <v>55</v>
      </c>
    </row>
    <row r="129" spans="1:26" ht="18" x14ac:dyDescent="0.35">
      <c r="A129" s="61" t="s">
        <v>145</v>
      </c>
      <c r="B129" s="27" t="s">
        <v>21</v>
      </c>
      <c r="C129" s="28" t="s">
        <v>22</v>
      </c>
      <c r="D129" s="66"/>
      <c r="E129" s="27"/>
      <c r="F129" s="36">
        <f t="shared" ref="F129:Y129" si="69">SUMPRODUCT($C6:$C65,$E6:$E65,F6:F65)/(9*F66)</f>
        <v>6.6666666666666666E-2</v>
      </c>
      <c r="G129" s="36">
        <f t="shared" si="69"/>
        <v>0.13270142180094788</v>
      </c>
      <c r="H129" s="36">
        <f t="shared" si="69"/>
        <v>0.19798052650558962</v>
      </c>
      <c r="I129" s="36">
        <f t="shared" si="69"/>
        <v>0.2623492288183078</v>
      </c>
      <c r="J129" s="36">
        <f t="shared" si="69"/>
        <v>0.32561294068332763</v>
      </c>
      <c r="K129" s="36">
        <f t="shared" si="69"/>
        <v>0.38752610364659373</v>
      </c>
      <c r="L129" s="36">
        <f t="shared" si="69"/>
        <v>0.44777868570921558</v>
      </c>
      <c r="M129" s="36">
        <f t="shared" si="69"/>
        <v>0.50598107041038043</v>
      </c>
      <c r="N129" s="36">
        <f t="shared" si="69"/>
        <v>0.5616500152913575</v>
      </c>
      <c r="O129" s="36">
        <f t="shared" si="69"/>
        <v>0.61420224166994486</v>
      </c>
      <c r="P129" s="36">
        <f t="shared" si="69"/>
        <v>0.66296884144116319</v>
      </c>
      <c r="Q129" s="36">
        <f t="shared" si="69"/>
        <v>0.70725172883553111</v>
      </c>
      <c r="R129" s="36">
        <f t="shared" si="69"/>
        <v>0.74644416825476056</v>
      </c>
      <c r="S129" s="36">
        <f t="shared" si="69"/>
        <v>0.78020923240931839</v>
      </c>
      <c r="T129" s="36">
        <f t="shared" si="69"/>
        <v>0.80863485552140635</v>
      </c>
      <c r="U129" s="36">
        <f t="shared" si="69"/>
        <v>0.83222318123660632</v>
      </c>
      <c r="V129" s="36">
        <f t="shared" si="69"/>
        <v>0.85169064981854059</v>
      </c>
      <c r="W129" s="36">
        <f t="shared" si="69"/>
        <v>0.86777670798084228</v>
      </c>
      <c r="X129" s="36">
        <f t="shared" si="69"/>
        <v>0.88114045839689559</v>
      </c>
      <c r="Y129" s="36">
        <f t="shared" si="69"/>
        <v>0.89232765222190635</v>
      </c>
      <c r="Z129" s="3" t="s">
        <v>143</v>
      </c>
    </row>
    <row r="130" spans="1:26" ht="18" x14ac:dyDescent="0.35">
      <c r="B130" s="30" t="s">
        <v>23</v>
      </c>
      <c r="C130" s="31" t="s">
        <v>24</v>
      </c>
      <c r="D130" s="32"/>
      <c r="E130" s="30"/>
      <c r="F130" s="37">
        <f>1-F129</f>
        <v>0.93333333333333335</v>
      </c>
      <c r="G130" s="37">
        <f t="shared" ref="G130:Y130" si="70">1-G129</f>
        <v>0.86729857819905209</v>
      </c>
      <c r="H130" s="37">
        <f t="shared" si="70"/>
        <v>0.80201947349441038</v>
      </c>
      <c r="I130" s="37">
        <f t="shared" si="70"/>
        <v>0.7376507711816922</v>
      </c>
      <c r="J130" s="37">
        <f t="shared" si="70"/>
        <v>0.67438705931667231</v>
      </c>
      <c r="K130" s="37">
        <f t="shared" si="70"/>
        <v>0.61247389635340621</v>
      </c>
      <c r="L130" s="37">
        <f t="shared" si="70"/>
        <v>0.55222131429078436</v>
      </c>
      <c r="M130" s="37">
        <f t="shared" si="70"/>
        <v>0.49401892958961957</v>
      </c>
      <c r="N130" s="37">
        <f t="shared" si="70"/>
        <v>0.4383499847086425</v>
      </c>
      <c r="O130" s="37">
        <f t="shared" si="70"/>
        <v>0.38579775833005514</v>
      </c>
      <c r="P130" s="37">
        <f t="shared" si="70"/>
        <v>0.33703115855883681</v>
      </c>
      <c r="Q130" s="37">
        <f t="shared" si="70"/>
        <v>0.29274827116446889</v>
      </c>
      <c r="R130" s="37">
        <f t="shared" si="70"/>
        <v>0.25355583174523944</v>
      </c>
      <c r="S130" s="37">
        <f t="shared" si="70"/>
        <v>0.21979076759068161</v>
      </c>
      <c r="T130" s="37">
        <f t="shared" si="70"/>
        <v>0.19136514447859365</v>
      </c>
      <c r="U130" s="37">
        <f t="shared" si="70"/>
        <v>0.16777681876339368</v>
      </c>
      <c r="V130" s="37">
        <f t="shared" si="70"/>
        <v>0.14830935018145941</v>
      </c>
      <c r="W130" s="37">
        <f t="shared" si="70"/>
        <v>0.13222329201915772</v>
      </c>
      <c r="X130" s="37">
        <f t="shared" si="70"/>
        <v>0.11885954160310441</v>
      </c>
      <c r="Y130" s="37">
        <f t="shared" si="70"/>
        <v>0.10767234777809365</v>
      </c>
    </row>
    <row r="131" spans="1:26" s="23" customFormat="1" ht="18" x14ac:dyDescent="0.35">
      <c r="A131" s="22"/>
      <c r="B131" s="33" t="s">
        <v>69</v>
      </c>
      <c r="C131" s="34" t="s">
        <v>26</v>
      </c>
      <c r="D131" s="35"/>
      <c r="E131" s="33"/>
      <c r="F131" s="38">
        <f>-F129*LOG(F129,2)-F130*LOG(F130,2)</f>
        <v>0.35335933502142136</v>
      </c>
      <c r="G131" s="38">
        <f t="shared" ref="G131:Y131" si="71">-G129*LOG(G129,2)-G130*LOG(G130,2)</f>
        <v>0.56480057153376018</v>
      </c>
      <c r="H131" s="38">
        <f t="shared" si="71"/>
        <v>0.7178707146525567</v>
      </c>
      <c r="I131" s="38">
        <f t="shared" si="71"/>
        <v>0.83027073963604225</v>
      </c>
      <c r="J131" s="38">
        <f t="shared" si="71"/>
        <v>0.91038120151638835</v>
      </c>
      <c r="K131" s="38">
        <f t="shared" si="71"/>
        <v>0.9631844848328075</v>
      </c>
      <c r="L131" s="38">
        <f t="shared" si="71"/>
        <v>0.99211698344055987</v>
      </c>
      <c r="M131" s="38">
        <f t="shared" si="71"/>
        <v>0.99989677789233189</v>
      </c>
      <c r="N131" s="38">
        <f t="shared" si="71"/>
        <v>0.98900546990692573</v>
      </c>
      <c r="O131" s="38">
        <f t="shared" si="71"/>
        <v>0.96203408005390789</v>
      </c>
      <c r="P131" s="38">
        <f t="shared" si="71"/>
        <v>0.9219493542781334</v>
      </c>
      <c r="Q131" s="38">
        <f t="shared" si="71"/>
        <v>0.87224495801088509</v>
      </c>
      <c r="R131" s="38">
        <f t="shared" si="71"/>
        <v>0.81686549332210201</v>
      </c>
      <c r="S131" s="38">
        <f t="shared" si="71"/>
        <v>0.75978526666349211</v>
      </c>
      <c r="T131" s="38">
        <f t="shared" si="71"/>
        <v>0.70431851726664829</v>
      </c>
      <c r="U131" s="38">
        <f t="shared" si="71"/>
        <v>0.65259372540710792</v>
      </c>
      <c r="V131" s="38">
        <f t="shared" si="71"/>
        <v>0.60559323146260913</v>
      </c>
      <c r="W131" s="38">
        <f t="shared" si="71"/>
        <v>0.56350419688874909</v>
      </c>
      <c r="X131" s="38">
        <f t="shared" si="71"/>
        <v>0.52607374378511162</v>
      </c>
      <c r="Y131" s="38">
        <f t="shared" si="71"/>
        <v>0.49285488639060049</v>
      </c>
    </row>
    <row r="132" spans="1:26" ht="18" x14ac:dyDescent="0.35">
      <c r="A132" s="61" t="s">
        <v>56</v>
      </c>
      <c r="B132" s="39" t="s">
        <v>62</v>
      </c>
      <c r="C132" s="40" t="s">
        <v>63</v>
      </c>
      <c r="D132" s="41"/>
      <c r="E132" s="39"/>
      <c r="F132" s="39">
        <f t="shared" ref="F132:Y132" si="72">SUMPRODUCT($E6:$E15,F6:F15)/F$66</f>
        <v>0.66666666666666663</v>
      </c>
      <c r="G132" s="39">
        <f t="shared" si="72"/>
        <v>0.43127962085308058</v>
      </c>
      <c r="H132" s="39">
        <f t="shared" si="72"/>
        <v>0.26974395961053005</v>
      </c>
      <c r="I132" s="39">
        <f t="shared" si="72"/>
        <v>0.16246424253148131</v>
      </c>
      <c r="J132" s="39">
        <f t="shared" si="72"/>
        <v>9.3847551752058764E-2</v>
      </c>
      <c r="K132" s="39">
        <f t="shared" si="72"/>
        <v>5.1808335961879635E-2</v>
      </c>
      <c r="L132" s="39">
        <f t="shared" si="72"/>
        <v>2.7276381994873204E-2</v>
      </c>
      <c r="M132" s="39">
        <f t="shared" si="72"/>
        <v>1.3710318224762709E-2</v>
      </c>
      <c r="N132" s="39">
        <f t="shared" si="72"/>
        <v>6.6209293009385946E-3</v>
      </c>
      <c r="O132" s="39">
        <f t="shared" si="72"/>
        <v>3.1117414874439258E-3</v>
      </c>
      <c r="P132" s="39">
        <f t="shared" si="72"/>
        <v>1.4492726101999615E-3</v>
      </c>
      <c r="Q132" s="39">
        <f t="shared" si="72"/>
        <v>6.8166479763098081E-4</v>
      </c>
      <c r="R132" s="39">
        <f t="shared" si="72"/>
        <v>3.2910500442185947E-4</v>
      </c>
      <c r="S132" s="39">
        <f t="shared" si="72"/>
        <v>1.6501481478981562E-4</v>
      </c>
      <c r="T132" s="39">
        <f t="shared" si="72"/>
        <v>8.6488595450739147E-5</v>
      </c>
      <c r="U132" s="39">
        <f t="shared" si="72"/>
        <v>4.7474773990432414E-5</v>
      </c>
      <c r="V132" s="39">
        <f t="shared" si="72"/>
        <v>2.7256757569055401E-5</v>
      </c>
      <c r="W132" s="39">
        <f t="shared" si="72"/>
        <v>1.6318257335032307E-5</v>
      </c>
      <c r="X132" s="39">
        <f t="shared" si="72"/>
        <v>1.0149206214594267E-5</v>
      </c>
      <c r="Y132" s="39">
        <f t="shared" si="72"/>
        <v>6.5324097529955154E-6</v>
      </c>
      <c r="Z132" s="4" t="s">
        <v>72</v>
      </c>
    </row>
    <row r="133" spans="1:26" ht="18" x14ac:dyDescent="0.35">
      <c r="B133" s="42" t="s">
        <v>57</v>
      </c>
      <c r="C133" s="53" t="s">
        <v>64</v>
      </c>
      <c r="D133" s="44"/>
      <c r="E133" s="42"/>
      <c r="F133" s="42">
        <f t="shared" ref="F133:Y133" si="73">SUMPRODUCT($E16:$E25,F16:F25)/F$66</f>
        <v>0.33333333333333331</v>
      </c>
      <c r="G133" s="42">
        <f t="shared" si="73"/>
        <v>0.47393364928909953</v>
      </c>
      <c r="H133" s="42">
        <f t="shared" si="73"/>
        <v>0.49224666426253155</v>
      </c>
      <c r="I133" s="42">
        <f t="shared" si="73"/>
        <v>0.44118080745524779</v>
      </c>
      <c r="J133" s="42">
        <f t="shared" si="73"/>
        <v>0.3585738796274841</v>
      </c>
      <c r="K133" s="42">
        <f t="shared" si="73"/>
        <v>0.26964022785444547</v>
      </c>
      <c r="L133" s="42">
        <f t="shared" si="73"/>
        <v>0.18938495766035054</v>
      </c>
      <c r="M133" s="42">
        <f t="shared" si="73"/>
        <v>0.12496197268674215</v>
      </c>
      <c r="N133" s="42">
        <f t="shared" si="73"/>
        <v>7.7936289273207199E-2</v>
      </c>
      <c r="O133" s="42">
        <f t="shared" si="73"/>
        <v>4.6385191746700305E-2</v>
      </c>
      <c r="P133" s="42">
        <f t="shared" si="73"/>
        <v>2.6736646393758827E-2</v>
      </c>
      <c r="Q133" s="42">
        <f t="shared" si="73"/>
        <v>1.5206317473744303E-2</v>
      </c>
      <c r="R133" s="42">
        <f t="shared" si="73"/>
        <v>8.6904819432792532E-3</v>
      </c>
      <c r="S133" s="42">
        <f t="shared" si="73"/>
        <v>5.0633969077870603E-3</v>
      </c>
      <c r="T133" s="42">
        <f t="shared" si="73"/>
        <v>3.0355399450843782E-3</v>
      </c>
      <c r="U133" s="42">
        <f t="shared" si="73"/>
        <v>1.880640652790131E-3</v>
      </c>
      <c r="V133" s="42">
        <f t="shared" si="73"/>
        <v>1.2049883114937739E-3</v>
      </c>
      <c r="W133" s="42">
        <f t="shared" si="73"/>
        <v>7.9741362646951002E-4</v>
      </c>
      <c r="X133" s="42">
        <f t="shared" si="73"/>
        <v>5.4372707443804832E-4</v>
      </c>
      <c r="Y133" s="42">
        <f t="shared" si="73"/>
        <v>3.8097140672248492E-4</v>
      </c>
      <c r="Z133" s="4" t="s">
        <v>73</v>
      </c>
    </row>
    <row r="134" spans="1:26" ht="18" x14ac:dyDescent="0.35">
      <c r="B134" s="19" t="s">
        <v>58</v>
      </c>
      <c r="C134" s="21" t="s">
        <v>65</v>
      </c>
      <c r="D134" s="20"/>
      <c r="E134" s="19"/>
      <c r="F134" s="19">
        <f t="shared" ref="F134:Y134" si="74">SUMPRODUCT($E26:$E35,F26:F35)/F$66</f>
        <v>0</v>
      </c>
      <c r="G134" s="19">
        <f t="shared" si="74"/>
        <v>9.4786729857819899E-2</v>
      </c>
      <c r="H134" s="19">
        <f t="shared" si="74"/>
        <v>0.21637216011539848</v>
      </c>
      <c r="I134" s="19">
        <f t="shared" si="74"/>
        <v>0.32203839688578256</v>
      </c>
      <c r="J134" s="19">
        <f t="shared" si="74"/>
        <v>0.38949103207312852</v>
      </c>
      <c r="K134" s="19">
        <f t="shared" si="74"/>
        <v>0.4120978791683238</v>
      </c>
      <c r="L134" s="19">
        <f t="shared" si="74"/>
        <v>0.39426707835832003</v>
      </c>
      <c r="M134" s="19">
        <f t="shared" si="74"/>
        <v>0.34705362186056388</v>
      </c>
      <c r="N134" s="19">
        <f t="shared" si="74"/>
        <v>0.28413847999164471</v>
      </c>
      <c r="O134" s="19">
        <f t="shared" si="74"/>
        <v>0.21840376525099198</v>
      </c>
      <c r="P134" s="19">
        <f t="shared" si="74"/>
        <v>0.15941998712199576</v>
      </c>
      <c r="Q134" s="19">
        <f t="shared" si="74"/>
        <v>0.11221241066320631</v>
      </c>
      <c r="R134" s="19">
        <f t="shared" si="74"/>
        <v>7.7545578347958749E-2</v>
      </c>
      <c r="S134" s="19">
        <f t="shared" si="74"/>
        <v>5.3482455517296544E-2</v>
      </c>
      <c r="T134" s="19">
        <f t="shared" si="74"/>
        <v>3.72576088782859E-2</v>
      </c>
      <c r="U134" s="19">
        <f t="shared" si="74"/>
        <v>2.6402370366370498E-2</v>
      </c>
      <c r="V134" s="19">
        <f t="shared" si="74"/>
        <v>1.9093508524664706E-2</v>
      </c>
      <c r="W134" s="19">
        <f t="shared" si="74"/>
        <v>1.4101077090878955E-2</v>
      </c>
      <c r="X134" s="19">
        <f t="shared" si="74"/>
        <v>1.0627982371781683E-2</v>
      </c>
      <c r="Y134" s="19">
        <f t="shared" si="74"/>
        <v>8.1639672716038326E-3</v>
      </c>
      <c r="Z134" s="4"/>
    </row>
    <row r="135" spans="1:26" ht="18" x14ac:dyDescent="0.35">
      <c r="B135" s="48" t="s">
        <v>59</v>
      </c>
      <c r="C135" s="49" t="s">
        <v>66</v>
      </c>
      <c r="D135" s="65"/>
      <c r="E135" s="48"/>
      <c r="F135" s="48">
        <f t="shared" ref="F135:Y135" si="75">SUMPRODUCT($E36:$E45,F36:F45)/F$66</f>
        <v>0</v>
      </c>
      <c r="G135" s="48">
        <f t="shared" si="75"/>
        <v>0</v>
      </c>
      <c r="H135" s="48">
        <f t="shared" si="75"/>
        <v>2.163721601153985E-2</v>
      </c>
      <c r="I135" s="48">
        <f t="shared" si="75"/>
        <v>7.0777669645226929E-2</v>
      </c>
      <c r="J135" s="48">
        <f t="shared" si="75"/>
        <v>0.14215381250797338</v>
      </c>
      <c r="K135" s="48">
        <f t="shared" si="75"/>
        <v>0.22381500353451164</v>
      </c>
      <c r="L135" s="48">
        <f t="shared" si="75"/>
        <v>0.30128410013260626</v>
      </c>
      <c r="M135" s="48">
        <f t="shared" si="75"/>
        <v>0.36125313017213478</v>
      </c>
      <c r="N135" s="48">
        <f t="shared" si="75"/>
        <v>0.39456518839638094</v>
      </c>
      <c r="O135" s="48">
        <f t="shared" si="75"/>
        <v>0.39812592093862159</v>
      </c>
      <c r="P135" s="48">
        <f t="shared" si="75"/>
        <v>0.37531294075318078</v>
      </c>
      <c r="Q135" s="48">
        <f t="shared" si="75"/>
        <v>0.33453898442237467</v>
      </c>
      <c r="R135" s="48">
        <f t="shared" si="75"/>
        <v>0.28611714498666085</v>
      </c>
      <c r="S135" s="48">
        <f t="shared" si="75"/>
        <v>0.23861323063705667</v>
      </c>
      <c r="T135" s="48">
        <f t="shared" si="75"/>
        <v>0.19676794509722029</v>
      </c>
      <c r="U135" s="48">
        <f t="shared" si="75"/>
        <v>0.16202870104918593</v>
      </c>
      <c r="V135" s="48">
        <f t="shared" si="75"/>
        <v>0.13402716859112429</v>
      </c>
      <c r="W135" s="48">
        <f t="shared" si="75"/>
        <v>0.11171852584523707</v>
      </c>
      <c r="X135" s="48">
        <f t="shared" si="75"/>
        <v>9.3970051282241521E-2</v>
      </c>
      <c r="Y135" s="48">
        <f t="shared" si="75"/>
        <v>7.9788651628285079E-2</v>
      </c>
    </row>
    <row r="136" spans="1:26" ht="18" x14ac:dyDescent="0.35">
      <c r="B136" s="27" t="s">
        <v>60</v>
      </c>
      <c r="C136" s="28" t="s">
        <v>67</v>
      </c>
      <c r="D136" s="66"/>
      <c r="E136" s="27"/>
      <c r="F136" s="27">
        <f t="shared" ref="F136:Y136" si="76">SUMPRODUCT($E46:$E55,F46:F55)/F$66</f>
        <v>0</v>
      </c>
      <c r="G136" s="27">
        <f t="shared" si="76"/>
        <v>0</v>
      </c>
      <c r="H136" s="27">
        <f t="shared" si="76"/>
        <v>0</v>
      </c>
      <c r="I136" s="27">
        <f t="shared" si="76"/>
        <v>3.5388834822613464E-3</v>
      </c>
      <c r="J136" s="27">
        <f t="shared" si="76"/>
        <v>1.5621298077799271E-2</v>
      </c>
      <c r="K136" s="27">
        <f t="shared" si="76"/>
        <v>4.0843245965856742E-2</v>
      </c>
      <c r="L136" s="27">
        <f t="shared" si="76"/>
        <v>8.181539549798128E-2</v>
      </c>
      <c r="M136" s="27">
        <f t="shared" si="76"/>
        <v>0.13802804015135456</v>
      </c>
      <c r="N136" s="27">
        <f t="shared" si="76"/>
        <v>0.20535430317799466</v>
      </c>
      <c r="O136" s="27">
        <f t="shared" si="76"/>
        <v>0.27642617959603555</v>
      </c>
      <c r="P136" s="27">
        <f t="shared" si="76"/>
        <v>0.3420770012958001</v>
      </c>
      <c r="Q136" s="27">
        <f t="shared" si="76"/>
        <v>0.39379256110484417</v>
      </c>
      <c r="R136" s="27">
        <f t="shared" si="76"/>
        <v>0.42650068091377308</v>
      </c>
      <c r="S136" s="27">
        <f t="shared" si="76"/>
        <v>0.44020134842230763</v>
      </c>
      <c r="T136" s="27">
        <f t="shared" si="76"/>
        <v>0.4389424028060786</v>
      </c>
      <c r="U136" s="27">
        <f t="shared" si="76"/>
        <v>0.42785964413837235</v>
      </c>
      <c r="V136" s="27">
        <f t="shared" si="76"/>
        <v>0.41125565111723383</v>
      </c>
      <c r="W136" s="27">
        <f t="shared" si="76"/>
        <v>0.39210493134012436</v>
      </c>
      <c r="X136" s="27">
        <f t="shared" si="76"/>
        <v>0.37224800400686886</v>
      </c>
      <c r="Y136" s="27">
        <f t="shared" si="76"/>
        <v>0.35273598614343227</v>
      </c>
    </row>
    <row r="137" spans="1:26" ht="18" x14ac:dyDescent="0.35">
      <c r="B137" s="30" t="s">
        <v>61</v>
      </c>
      <c r="C137" s="31" t="s">
        <v>68</v>
      </c>
      <c r="D137" s="32"/>
      <c r="E137" s="30"/>
      <c r="F137" s="30">
        <f t="shared" ref="F137:Y137" si="77">SUMPRODUCT($E56:$E65,F56:F65)/F$66</f>
        <v>0</v>
      </c>
      <c r="G137" s="30">
        <f t="shared" si="77"/>
        <v>0</v>
      </c>
      <c r="H137" s="30">
        <f t="shared" si="77"/>
        <v>0</v>
      </c>
      <c r="I137" s="30">
        <f t="shared" si="77"/>
        <v>0</v>
      </c>
      <c r="J137" s="30">
        <f t="shared" si="77"/>
        <v>3.1242596155598541E-4</v>
      </c>
      <c r="K137" s="30">
        <f t="shared" si="77"/>
        <v>1.7953075149827139E-3</v>
      </c>
      <c r="L137" s="30">
        <f t="shared" si="77"/>
        <v>5.9720863558686884E-3</v>
      </c>
      <c r="M137" s="30">
        <f t="shared" si="77"/>
        <v>1.4992916904441926E-2</v>
      </c>
      <c r="N137" s="30">
        <f t="shared" si="77"/>
        <v>3.1384809859833898E-2</v>
      </c>
      <c r="O137" s="30">
        <f t="shared" si="77"/>
        <v>5.7547200980206652E-2</v>
      </c>
      <c r="P137" s="30">
        <f t="shared" si="77"/>
        <v>9.5004151825064553E-2</v>
      </c>
      <c r="Q137" s="30">
        <f t="shared" si="77"/>
        <v>0.14356806153819954</v>
      </c>
      <c r="R137" s="30">
        <f t="shared" si="77"/>
        <v>0.20081700880390621</v>
      </c>
      <c r="S137" s="30">
        <f t="shared" si="77"/>
        <v>0.26247455370076234</v>
      </c>
      <c r="T137" s="30">
        <f t="shared" si="77"/>
        <v>0.32391001467788005</v>
      </c>
      <c r="U137" s="30">
        <f t="shared" si="77"/>
        <v>0.38178116901929066</v>
      </c>
      <c r="V137" s="30">
        <f t="shared" si="77"/>
        <v>0.43439142669791431</v>
      </c>
      <c r="W137" s="30">
        <f t="shared" si="77"/>
        <v>0.48126173383995507</v>
      </c>
      <c r="X137" s="30">
        <f t="shared" si="77"/>
        <v>0.52260008605845532</v>
      </c>
      <c r="Y137" s="30">
        <f t="shared" si="77"/>
        <v>0.55892389114020335</v>
      </c>
    </row>
    <row r="138" spans="1:26" s="23" customFormat="1" ht="18" x14ac:dyDescent="0.35">
      <c r="A138" s="1"/>
      <c r="B138" s="98" t="s">
        <v>70</v>
      </c>
      <c r="C138" s="99" t="s">
        <v>71</v>
      </c>
      <c r="D138" s="100"/>
      <c r="E138" s="98"/>
      <c r="F138" s="98">
        <f>-F132*LOG(F132,2)-F133*LOG(F133,2)</f>
        <v>0.91829583405448956</v>
      </c>
      <c r="G138" s="33">
        <f>-G132*LOG(G132,2)-G133*LOG(G133,2)-G134*LOG(G134,2)</f>
        <v>1.3560115435256637</v>
      </c>
      <c r="H138" s="33">
        <f>-H132*LOG(H132,2)-H133*LOG(H133,2)-H134*LOG(H134,2)-H135*LOG(H135,2)</f>
        <v>1.6107526176255444</v>
      </c>
      <c r="I138" s="33">
        <f>-I132*LOG(I132,2)-I133*LOG(I133,2)-I134*LOG(I134,2)-I135*LOG(I135,2)-I136*LOG(I136,2)</f>
        <v>1.7724497385326212</v>
      </c>
      <c r="J138" s="33">
        <f>-J132*LOG(J132,2)-J133*LOG(J133,2)-J134*LOG(J134,2)-J135*LOG(J135,2)-J136*LOG(J136,2)-J137*LOG(J137,2)</f>
        <v>1.8782176166423927</v>
      </c>
      <c r="K138" s="33">
        <f t="shared" ref="K138:Y138" si="78">-K132*LOG(K132,2)-K133*LOG(K133,2)-K134*LOG(K134,2)-K135*LOG(K135,2)-K136*LOG(K136,2)-K137*LOG(K137,2)</f>
        <v>1.9463384781875228</v>
      </c>
      <c r="L138" s="33">
        <f t="shared" si="78"/>
        <v>1.9868340571907264</v>
      </c>
      <c r="M138" s="33">
        <f t="shared" si="78"/>
        <v>2.0055027051399694</v>
      </c>
      <c r="N138" s="33">
        <f t="shared" si="78"/>
        <v>2.0057546862294928</v>
      </c>
      <c r="O138" s="33">
        <f t="shared" si="78"/>
        <v>1.9896055468169964</v>
      </c>
      <c r="P138" s="33">
        <f t="shared" si="78"/>
        <v>1.9583383765291718</v>
      </c>
      <c r="Q138" s="33">
        <f t="shared" si="78"/>
        <v>1.9130707772761344</v>
      </c>
      <c r="R138" s="33">
        <f t="shared" si="78"/>
        <v>1.8553231706831641</v>
      </c>
      <c r="S138" s="33">
        <f t="shared" si="78"/>
        <v>1.7875167581490841</v>
      </c>
      <c r="T138" s="33">
        <f t="shared" si="78"/>
        <v>1.7131029974682574</v>
      </c>
      <c r="U138" s="33">
        <f t="shared" si="78"/>
        <v>1.6359801564221867</v>
      </c>
      <c r="V138" s="33">
        <f t="shared" si="78"/>
        <v>1.5594643402992663</v>
      </c>
      <c r="W138" s="33">
        <f t="shared" si="78"/>
        <v>1.4858154525977412</v>
      </c>
      <c r="X138" s="33">
        <f t="shared" si="78"/>
        <v>1.4163049318296888</v>
      </c>
      <c r="Y138" s="33">
        <f t="shared" si="78"/>
        <v>1.3514853791318999</v>
      </c>
    </row>
    <row r="139" spans="1:26" s="3" customFormat="1" ht="18.75" x14ac:dyDescent="0.35">
      <c r="A139" s="101" t="s">
        <v>130</v>
      </c>
      <c r="B139" s="102" t="s">
        <v>135</v>
      </c>
      <c r="C139" s="104" t="s">
        <v>136</v>
      </c>
      <c r="D139" s="102"/>
      <c r="E139" s="102"/>
      <c r="F139" s="103">
        <f t="shared" ref="F139:Y139" si="79">SUMPRODUCT($C6:$C65,$E6:$E65,F6:F65)/(9*F4*F66)</f>
        <v>6.6666666666666666E-2</v>
      </c>
      <c r="G139" s="103">
        <f t="shared" si="79"/>
        <v>6.6350710900473939E-2</v>
      </c>
      <c r="H139" s="103">
        <f t="shared" si="79"/>
        <v>6.5993508835196543E-2</v>
      </c>
      <c r="I139" s="103">
        <f t="shared" si="79"/>
        <v>6.558730720457695E-2</v>
      </c>
      <c r="J139" s="103">
        <f t="shared" si="79"/>
        <v>6.5122588136665535E-2</v>
      </c>
      <c r="K139" s="103">
        <f t="shared" si="79"/>
        <v>6.4587683941098956E-2</v>
      </c>
      <c r="L139" s="103">
        <f t="shared" si="79"/>
        <v>6.3968383672745086E-2</v>
      </c>
      <c r="M139" s="103">
        <f t="shared" si="79"/>
        <v>6.3247633801297554E-2</v>
      </c>
      <c r="N139" s="103">
        <f t="shared" si="79"/>
        <v>6.2405557254595276E-2</v>
      </c>
      <c r="O139" s="103">
        <f t="shared" si="79"/>
        <v>6.142022416699449E-2</v>
      </c>
      <c r="P139" s="103">
        <f t="shared" si="79"/>
        <v>6.0269894676469378E-2</v>
      </c>
      <c r="Q139" s="103">
        <f t="shared" si="79"/>
        <v>5.8937644069627593E-2</v>
      </c>
      <c r="R139" s="103">
        <f t="shared" si="79"/>
        <v>5.7418782173443116E-2</v>
      </c>
      <c r="S139" s="103">
        <f t="shared" si="79"/>
        <v>5.5729230886379891E-2</v>
      </c>
      <c r="T139" s="103">
        <f t="shared" si="79"/>
        <v>5.3908990368093761E-2</v>
      </c>
      <c r="U139" s="103">
        <f t="shared" si="79"/>
        <v>5.2013948827287895E-2</v>
      </c>
      <c r="V139" s="103">
        <f t="shared" si="79"/>
        <v>5.0099449989325924E-2</v>
      </c>
      <c r="W139" s="103">
        <f t="shared" si="79"/>
        <v>4.8209817110046793E-2</v>
      </c>
      <c r="X139" s="103">
        <f t="shared" si="79"/>
        <v>4.6375813599836613E-2</v>
      </c>
      <c r="Y139" s="103">
        <f t="shared" si="79"/>
        <v>4.4616382611095316E-2</v>
      </c>
      <c r="Z139" s="3" t="s">
        <v>140</v>
      </c>
    </row>
    <row r="140" spans="1:26" s="23" customFormat="1" ht="18.75" x14ac:dyDescent="0.35">
      <c r="A140" s="22"/>
      <c r="B140" s="19" t="s">
        <v>137</v>
      </c>
      <c r="C140" s="21" t="s">
        <v>138</v>
      </c>
      <c r="D140" s="19"/>
      <c r="E140" s="19"/>
      <c r="F140" s="19">
        <f t="shared" ref="F140:Y140" si="80">SUMPRODUCT($D6:$D65,$E6:$E65,F6:F65)/(F4*F66)</f>
        <v>0.33333333333333331</v>
      </c>
      <c r="G140" s="20">
        <f t="shared" si="80"/>
        <v>0.33175355450236965</v>
      </c>
      <c r="H140" s="20">
        <f t="shared" si="80"/>
        <v>0.32996754417598267</v>
      </c>
      <c r="I140" s="20">
        <f t="shared" si="80"/>
        <v>0.32793653602288481</v>
      </c>
      <c r="J140" s="20">
        <f t="shared" si="80"/>
        <v>0.32561294068332763</v>
      </c>
      <c r="K140" s="20">
        <f t="shared" si="80"/>
        <v>0.32293841970549475</v>
      </c>
      <c r="L140" s="20">
        <f t="shared" si="80"/>
        <v>0.31984191836372544</v>
      </c>
      <c r="M140" s="20">
        <f t="shared" si="80"/>
        <v>0.31623816900648777</v>
      </c>
      <c r="N140" s="20">
        <f t="shared" si="80"/>
        <v>0.31202778627297639</v>
      </c>
      <c r="O140" s="20">
        <f t="shared" si="80"/>
        <v>0.30710112083497243</v>
      </c>
      <c r="P140" s="20">
        <f t="shared" si="80"/>
        <v>0.30134947338234691</v>
      </c>
      <c r="Q140" s="20">
        <f t="shared" si="80"/>
        <v>0.29468822034813796</v>
      </c>
      <c r="R140" s="20">
        <f t="shared" si="80"/>
        <v>0.28709391086721558</v>
      </c>
      <c r="S140" s="20">
        <f t="shared" si="80"/>
        <v>0.27864615443189944</v>
      </c>
      <c r="T140" s="20">
        <f t="shared" si="80"/>
        <v>0.26954495184046878</v>
      </c>
      <c r="U140" s="20">
        <f t="shared" si="80"/>
        <v>0.26006974413643946</v>
      </c>
      <c r="V140" s="20">
        <f t="shared" si="80"/>
        <v>0.25049724994662959</v>
      </c>
      <c r="W140" s="20">
        <f t="shared" si="80"/>
        <v>0.24104908555023397</v>
      </c>
      <c r="X140" s="20">
        <f t="shared" si="80"/>
        <v>0.23187906799918304</v>
      </c>
      <c r="Y140" s="20">
        <f t="shared" si="80"/>
        <v>0.22308191305547659</v>
      </c>
      <c r="Z140" s="3" t="s">
        <v>139</v>
      </c>
    </row>
    <row r="141" spans="1:26" ht="18" x14ac:dyDescent="0.35">
      <c r="A141" s="5" t="s">
        <v>28</v>
      </c>
      <c r="B141" s="92" t="s">
        <v>27</v>
      </c>
      <c r="C141" s="93" t="s">
        <v>3</v>
      </c>
      <c r="D141" s="94"/>
      <c r="E141" s="92"/>
      <c r="F141" s="92">
        <f t="shared" ref="F141:Y141" si="81">9*F131+F138-F128</f>
        <v>0.96561528526788409</v>
      </c>
      <c r="G141" s="92">
        <f t="shared" si="81"/>
        <v>1.1286927184634736</v>
      </c>
      <c r="H141" s="92">
        <f t="shared" si="81"/>
        <v>1.1368528008737728</v>
      </c>
      <c r="I141" s="92">
        <f t="shared" si="81"/>
        <v>1.0813740851877878</v>
      </c>
      <c r="J141" s="92">
        <f t="shared" si="81"/>
        <v>0.99242678179131971</v>
      </c>
      <c r="K141" s="92">
        <f t="shared" si="81"/>
        <v>0.88361715966035703</v>
      </c>
      <c r="L141" s="92">
        <f t="shared" si="81"/>
        <v>0.76299194196808884</v>
      </c>
      <c r="M141" s="92">
        <f t="shared" si="81"/>
        <v>0.63668225359699271</v>
      </c>
      <c r="N141" s="92">
        <f t="shared" si="81"/>
        <v>0.51040812750759024</v>
      </c>
      <c r="O141" s="92">
        <f t="shared" si="81"/>
        <v>0.39013957440561242</v>
      </c>
      <c r="P141" s="92">
        <f t="shared" si="81"/>
        <v>0.28213855187033055</v>
      </c>
      <c r="Q141" s="92">
        <f t="shared" si="81"/>
        <v>0.19223239518350255</v>
      </c>
      <c r="R141" s="92">
        <f t="shared" si="81"/>
        <v>0.12420058806999457</v>
      </c>
      <c r="S141" s="92">
        <f t="shared" si="81"/>
        <v>7.7861333794849941E-2</v>
      </c>
      <c r="T141" s="92">
        <f t="shared" si="81"/>
        <v>4.8722761252298241E-2</v>
      </c>
      <c r="U141" s="92">
        <f t="shared" si="81"/>
        <v>3.0780619445896384E-2</v>
      </c>
      <c r="V141" s="92">
        <f t="shared" si="81"/>
        <v>1.9823002009535351E-2</v>
      </c>
      <c r="W141" s="92">
        <f t="shared" si="81"/>
        <v>1.3074213800987167E-2</v>
      </c>
      <c r="X141" s="92">
        <f t="shared" si="81"/>
        <v>8.8430363532259193E-3</v>
      </c>
      <c r="Y141" s="92">
        <f t="shared" si="81"/>
        <v>6.1308642623849607E-3</v>
      </c>
      <c r="Z141" s="3" t="s">
        <v>74</v>
      </c>
    </row>
    <row r="142" spans="1:26" ht="18" x14ac:dyDescent="0.35">
      <c r="B142" s="42" t="s">
        <v>29</v>
      </c>
      <c r="C142" s="43" t="s">
        <v>30</v>
      </c>
      <c r="D142" s="44"/>
      <c r="E142" s="42"/>
      <c r="F142" s="42">
        <f>9*F131</f>
        <v>3.1802340151927924</v>
      </c>
      <c r="G142" s="42">
        <f t="shared" ref="G142:Y142" si="82">9*G131</f>
        <v>5.0832051438038413</v>
      </c>
      <c r="H142" s="42">
        <f t="shared" si="82"/>
        <v>6.4608364318730107</v>
      </c>
      <c r="I142" s="42">
        <f t="shared" si="82"/>
        <v>7.4724366567243798</v>
      </c>
      <c r="J142" s="42">
        <f t="shared" si="82"/>
        <v>8.1934308136474954</v>
      </c>
      <c r="K142" s="42">
        <f t="shared" si="82"/>
        <v>8.6686603634952668</v>
      </c>
      <c r="L142" s="42">
        <f t="shared" si="82"/>
        <v>8.9290528509650393</v>
      </c>
      <c r="M142" s="42">
        <f t="shared" si="82"/>
        <v>8.9990710010309876</v>
      </c>
      <c r="N142" s="42">
        <f t="shared" si="82"/>
        <v>8.9010492291623322</v>
      </c>
      <c r="O142" s="42">
        <f t="shared" si="82"/>
        <v>8.6583067204851716</v>
      </c>
      <c r="P142" s="42">
        <f t="shared" si="82"/>
        <v>8.2975441885032009</v>
      </c>
      <c r="Q142" s="42">
        <f t="shared" si="82"/>
        <v>7.8502046220979658</v>
      </c>
      <c r="R142" s="42">
        <f t="shared" si="82"/>
        <v>7.3517894398989183</v>
      </c>
      <c r="S142" s="42">
        <f t="shared" si="82"/>
        <v>6.838067399971429</v>
      </c>
      <c r="T142" s="42">
        <f t="shared" si="82"/>
        <v>6.3388666553998343</v>
      </c>
      <c r="U142" s="42">
        <f t="shared" si="82"/>
        <v>5.8733435286639715</v>
      </c>
      <c r="V142" s="42">
        <f t="shared" si="82"/>
        <v>5.4503390831634819</v>
      </c>
      <c r="W142" s="42">
        <f t="shared" si="82"/>
        <v>5.0715377719987416</v>
      </c>
      <c r="X142" s="42">
        <f t="shared" si="82"/>
        <v>4.734663694066005</v>
      </c>
      <c r="Y142" s="42">
        <f t="shared" si="82"/>
        <v>4.4356939775154043</v>
      </c>
      <c r="Z142" s="3" t="s">
        <v>75</v>
      </c>
    </row>
    <row r="143" spans="1:26" x14ac:dyDescent="0.25">
      <c r="B143" s="45" t="s">
        <v>33</v>
      </c>
      <c r="C143" s="46" t="s">
        <v>34</v>
      </c>
      <c r="D143" s="62"/>
      <c r="E143" s="45"/>
      <c r="F143" s="45">
        <f>F141/F142</f>
        <v>0.30363026137538701</v>
      </c>
      <c r="G143" s="45">
        <f t="shared" ref="G143:Y143" si="83">G141/G142</f>
        <v>0.22204351123607327</v>
      </c>
      <c r="H143" s="45">
        <f t="shared" si="83"/>
        <v>0.17596062256976172</v>
      </c>
      <c r="I143" s="45">
        <f t="shared" si="83"/>
        <v>0.14471505545847202</v>
      </c>
      <c r="J143" s="45">
        <f t="shared" si="83"/>
        <v>0.12112469176383001</v>
      </c>
      <c r="K143" s="45">
        <f t="shared" si="83"/>
        <v>0.10193237739263281</v>
      </c>
      <c r="L143" s="45">
        <f t="shared" si="83"/>
        <v>8.5450490069125945E-2</v>
      </c>
      <c r="M143" s="45">
        <f t="shared" si="83"/>
        <v>7.0749775562838721E-2</v>
      </c>
      <c r="N143" s="45">
        <f t="shared" si="83"/>
        <v>5.7342467653740209E-2</v>
      </c>
      <c r="O143" s="45">
        <f t="shared" si="83"/>
        <v>4.5059569613370175E-2</v>
      </c>
      <c r="P143" s="45">
        <f t="shared" si="83"/>
        <v>3.4002657347851462E-2</v>
      </c>
      <c r="Q143" s="45">
        <f t="shared" si="83"/>
        <v>2.4487564902751346E-2</v>
      </c>
      <c r="R143" s="45">
        <f t="shared" si="83"/>
        <v>1.6893926177475267E-2</v>
      </c>
      <c r="S143" s="45">
        <f t="shared" si="83"/>
        <v>1.1386453107375816E-2</v>
      </c>
      <c r="T143" s="45">
        <f t="shared" si="83"/>
        <v>7.6863521353289889E-3</v>
      </c>
      <c r="U143" s="45">
        <f t="shared" si="83"/>
        <v>5.2407320116176059E-3</v>
      </c>
      <c r="V143" s="45">
        <f t="shared" si="83"/>
        <v>3.6370217902167105E-3</v>
      </c>
      <c r="W143" s="45">
        <f t="shared" si="83"/>
        <v>2.5779584790185826E-3</v>
      </c>
      <c r="X143" s="45">
        <f t="shared" si="83"/>
        <v>1.8677221709134217E-3</v>
      </c>
      <c r="Y143" s="45">
        <f t="shared" si="83"/>
        <v>1.3821657430522481E-3</v>
      </c>
      <c r="Z143" s="47" t="s">
        <v>35</v>
      </c>
    </row>
    <row r="144" spans="1:26" x14ac:dyDescent="0.25">
      <c r="A144" s="71" t="s">
        <v>83</v>
      </c>
      <c r="B144" s="16" t="s">
        <v>81</v>
      </c>
      <c r="C144" s="12" t="s">
        <v>1</v>
      </c>
      <c r="D144" s="55"/>
      <c r="E144" s="16"/>
      <c r="F144" s="24" t="s">
        <v>13</v>
      </c>
      <c r="G144" s="24" t="s">
        <v>13</v>
      </c>
      <c r="H144" s="24" t="s">
        <v>13</v>
      </c>
      <c r="I144" s="24" t="s">
        <v>13</v>
      </c>
      <c r="J144" s="24" t="s">
        <v>13</v>
      </c>
      <c r="K144" s="24" t="s">
        <v>13</v>
      </c>
      <c r="L144" s="24" t="s">
        <v>13</v>
      </c>
      <c r="M144" s="24" t="s">
        <v>13</v>
      </c>
      <c r="N144" s="24" t="s">
        <v>13</v>
      </c>
      <c r="O144" s="24" t="s">
        <v>13</v>
      </c>
      <c r="P144" s="24" t="s">
        <v>13</v>
      </c>
      <c r="Q144" s="24" t="s">
        <v>13</v>
      </c>
      <c r="R144" s="24" t="s">
        <v>13</v>
      </c>
      <c r="S144" s="24" t="s">
        <v>13</v>
      </c>
      <c r="T144" s="24" t="s">
        <v>13</v>
      </c>
      <c r="U144" s="24" t="s">
        <v>13</v>
      </c>
      <c r="V144" s="24" t="s">
        <v>13</v>
      </c>
      <c r="W144" s="24" t="s">
        <v>13</v>
      </c>
      <c r="X144" s="24" t="s">
        <v>13</v>
      </c>
      <c r="Y144" s="24" t="s">
        <v>13</v>
      </c>
    </row>
    <row r="145" spans="1:26" x14ac:dyDescent="0.25">
      <c r="A145" s="71"/>
      <c r="B145" s="70"/>
      <c r="C145" s="2">
        <v>0</v>
      </c>
      <c r="F145" s="1">
        <f>COMBIN(7,$C145)</f>
        <v>1</v>
      </c>
      <c r="G145" s="1">
        <f t="shared" ref="G145:Y152" si="84">COMBIN(7,$C145)</f>
        <v>1</v>
      </c>
      <c r="H145" s="1">
        <f t="shared" si="84"/>
        <v>1</v>
      </c>
      <c r="I145" s="1">
        <f t="shared" si="84"/>
        <v>1</v>
      </c>
      <c r="J145" s="1">
        <f t="shared" si="84"/>
        <v>1</v>
      </c>
      <c r="K145" s="1">
        <f t="shared" si="84"/>
        <v>1</v>
      </c>
      <c r="L145" s="1">
        <f t="shared" si="84"/>
        <v>1</v>
      </c>
      <c r="M145" s="1">
        <f t="shared" si="84"/>
        <v>1</v>
      </c>
      <c r="N145" s="1">
        <f t="shared" si="84"/>
        <v>1</v>
      </c>
      <c r="O145" s="1">
        <f t="shared" si="84"/>
        <v>1</v>
      </c>
      <c r="P145" s="1">
        <f t="shared" si="84"/>
        <v>1</v>
      </c>
      <c r="Q145" s="1">
        <f t="shared" si="84"/>
        <v>1</v>
      </c>
      <c r="R145" s="1">
        <f t="shared" si="84"/>
        <v>1</v>
      </c>
      <c r="S145" s="1">
        <f t="shared" si="84"/>
        <v>1</v>
      </c>
      <c r="T145" s="1">
        <f t="shared" si="84"/>
        <v>1</v>
      </c>
      <c r="U145" s="1">
        <f t="shared" si="84"/>
        <v>1</v>
      </c>
      <c r="V145" s="1">
        <f t="shared" si="84"/>
        <v>1</v>
      </c>
      <c r="W145" s="1">
        <f t="shared" si="84"/>
        <v>1</v>
      </c>
      <c r="X145" s="1">
        <f t="shared" si="84"/>
        <v>1</v>
      </c>
      <c r="Y145" s="1">
        <f t="shared" si="84"/>
        <v>1</v>
      </c>
      <c r="Z145" s="47" t="s">
        <v>82</v>
      </c>
    </row>
    <row r="146" spans="1:26" x14ac:dyDescent="0.25">
      <c r="A146" s="71"/>
      <c r="B146" s="70"/>
      <c r="C146" s="2">
        <v>1</v>
      </c>
      <c r="F146" s="1">
        <f t="shared" ref="F146:U152" si="85">COMBIN(7,$C146)</f>
        <v>7</v>
      </c>
      <c r="G146" s="1">
        <f t="shared" si="85"/>
        <v>7</v>
      </c>
      <c r="H146" s="1">
        <f t="shared" si="85"/>
        <v>7</v>
      </c>
      <c r="I146" s="1">
        <f t="shared" si="85"/>
        <v>7</v>
      </c>
      <c r="J146" s="1">
        <f t="shared" si="85"/>
        <v>7</v>
      </c>
      <c r="K146" s="1">
        <f t="shared" si="85"/>
        <v>7</v>
      </c>
      <c r="L146" s="1">
        <f t="shared" si="85"/>
        <v>7</v>
      </c>
      <c r="M146" s="1">
        <f t="shared" si="85"/>
        <v>7</v>
      </c>
      <c r="N146" s="1">
        <f t="shared" si="85"/>
        <v>7</v>
      </c>
      <c r="O146" s="1">
        <f t="shared" si="85"/>
        <v>7</v>
      </c>
      <c r="P146" s="1">
        <f t="shared" si="85"/>
        <v>7</v>
      </c>
      <c r="Q146" s="1">
        <f t="shared" si="85"/>
        <v>7</v>
      </c>
      <c r="R146" s="1">
        <f t="shared" si="85"/>
        <v>7</v>
      </c>
      <c r="S146" s="1">
        <f t="shared" si="85"/>
        <v>7</v>
      </c>
      <c r="T146" s="1">
        <f t="shared" si="85"/>
        <v>7</v>
      </c>
      <c r="U146" s="1">
        <f t="shared" si="85"/>
        <v>7</v>
      </c>
      <c r="V146" s="1">
        <f t="shared" si="84"/>
        <v>7</v>
      </c>
      <c r="W146" s="1">
        <f t="shared" si="84"/>
        <v>7</v>
      </c>
      <c r="X146" s="1">
        <f t="shared" si="84"/>
        <v>7</v>
      </c>
      <c r="Y146" s="1">
        <f t="shared" si="84"/>
        <v>7</v>
      </c>
    </row>
    <row r="147" spans="1:26" x14ac:dyDescent="0.25">
      <c r="A147" s="71"/>
      <c r="B147" s="70"/>
      <c r="C147" s="2">
        <v>2</v>
      </c>
      <c r="F147" s="1">
        <f t="shared" si="85"/>
        <v>21</v>
      </c>
      <c r="G147" s="1">
        <f t="shared" si="84"/>
        <v>21</v>
      </c>
      <c r="H147" s="1">
        <f t="shared" si="84"/>
        <v>21</v>
      </c>
      <c r="I147" s="1">
        <f t="shared" si="84"/>
        <v>21</v>
      </c>
      <c r="J147" s="1">
        <f t="shared" si="84"/>
        <v>21</v>
      </c>
      <c r="K147" s="1">
        <f t="shared" si="84"/>
        <v>21</v>
      </c>
      <c r="L147" s="1">
        <f t="shared" si="84"/>
        <v>21</v>
      </c>
      <c r="M147" s="1">
        <f t="shared" si="84"/>
        <v>21</v>
      </c>
      <c r="N147" s="1">
        <f t="shared" si="84"/>
        <v>21</v>
      </c>
      <c r="O147" s="1">
        <f t="shared" si="84"/>
        <v>21</v>
      </c>
      <c r="P147" s="1">
        <f t="shared" si="84"/>
        <v>21</v>
      </c>
      <c r="Q147" s="1">
        <f t="shared" si="84"/>
        <v>21</v>
      </c>
      <c r="R147" s="1">
        <f t="shared" si="84"/>
        <v>21</v>
      </c>
      <c r="S147" s="1">
        <f t="shared" si="84"/>
        <v>21</v>
      </c>
      <c r="T147" s="1">
        <f t="shared" si="84"/>
        <v>21</v>
      </c>
      <c r="U147" s="1">
        <f t="shared" si="84"/>
        <v>21</v>
      </c>
      <c r="V147" s="1">
        <f t="shared" si="84"/>
        <v>21</v>
      </c>
      <c r="W147" s="1">
        <f t="shared" si="84"/>
        <v>21</v>
      </c>
      <c r="X147" s="1">
        <f t="shared" si="84"/>
        <v>21</v>
      </c>
      <c r="Y147" s="1">
        <f t="shared" si="84"/>
        <v>21</v>
      </c>
    </row>
    <row r="148" spans="1:26" x14ac:dyDescent="0.25">
      <c r="A148" s="71"/>
      <c r="B148" s="70"/>
      <c r="C148" s="2">
        <v>3</v>
      </c>
      <c r="F148" s="1">
        <f t="shared" si="85"/>
        <v>35</v>
      </c>
      <c r="G148" s="1">
        <f t="shared" si="84"/>
        <v>35</v>
      </c>
      <c r="H148" s="1">
        <f t="shared" si="84"/>
        <v>35</v>
      </c>
      <c r="I148" s="1">
        <f t="shared" si="84"/>
        <v>35</v>
      </c>
      <c r="J148" s="1">
        <f t="shared" si="84"/>
        <v>35</v>
      </c>
      <c r="K148" s="1">
        <f t="shared" si="84"/>
        <v>35</v>
      </c>
      <c r="L148" s="1">
        <f t="shared" si="84"/>
        <v>35</v>
      </c>
      <c r="M148" s="1">
        <f t="shared" si="84"/>
        <v>35</v>
      </c>
      <c r="N148" s="1">
        <f t="shared" si="84"/>
        <v>35</v>
      </c>
      <c r="O148" s="1">
        <f t="shared" si="84"/>
        <v>35</v>
      </c>
      <c r="P148" s="1">
        <f t="shared" si="84"/>
        <v>35</v>
      </c>
      <c r="Q148" s="1">
        <f t="shared" si="84"/>
        <v>35</v>
      </c>
      <c r="R148" s="1">
        <f t="shared" si="84"/>
        <v>35</v>
      </c>
      <c r="S148" s="1">
        <f t="shared" si="84"/>
        <v>35</v>
      </c>
      <c r="T148" s="1">
        <f t="shared" si="84"/>
        <v>35</v>
      </c>
      <c r="U148" s="1">
        <f t="shared" si="84"/>
        <v>35</v>
      </c>
      <c r="V148" s="1">
        <f t="shared" si="84"/>
        <v>35</v>
      </c>
      <c r="W148" s="1">
        <f t="shared" si="84"/>
        <v>35</v>
      </c>
      <c r="X148" s="1">
        <f t="shared" si="84"/>
        <v>35</v>
      </c>
      <c r="Y148" s="1">
        <f t="shared" si="84"/>
        <v>35</v>
      </c>
    </row>
    <row r="149" spans="1:26" x14ac:dyDescent="0.25">
      <c r="A149" s="71"/>
      <c r="C149" s="2">
        <v>4</v>
      </c>
      <c r="F149" s="1">
        <f t="shared" si="85"/>
        <v>35</v>
      </c>
      <c r="G149" s="1">
        <f t="shared" si="84"/>
        <v>35</v>
      </c>
      <c r="H149" s="1">
        <f t="shared" si="84"/>
        <v>35</v>
      </c>
      <c r="I149" s="1">
        <f t="shared" si="84"/>
        <v>35</v>
      </c>
      <c r="J149" s="1">
        <f t="shared" si="84"/>
        <v>35</v>
      </c>
      <c r="K149" s="1">
        <f t="shared" si="84"/>
        <v>35</v>
      </c>
      <c r="L149" s="1">
        <f t="shared" si="84"/>
        <v>35</v>
      </c>
      <c r="M149" s="1">
        <f t="shared" si="84"/>
        <v>35</v>
      </c>
      <c r="N149" s="1">
        <f t="shared" si="84"/>
        <v>35</v>
      </c>
      <c r="O149" s="1">
        <f t="shared" si="84"/>
        <v>35</v>
      </c>
      <c r="P149" s="1">
        <f t="shared" si="84"/>
        <v>35</v>
      </c>
      <c r="Q149" s="1">
        <f t="shared" si="84"/>
        <v>35</v>
      </c>
      <c r="R149" s="1">
        <f t="shared" si="84"/>
        <v>35</v>
      </c>
      <c r="S149" s="1">
        <f t="shared" si="84"/>
        <v>35</v>
      </c>
      <c r="T149" s="1">
        <f t="shared" si="84"/>
        <v>35</v>
      </c>
      <c r="U149" s="1">
        <f t="shared" si="84"/>
        <v>35</v>
      </c>
      <c r="V149" s="1">
        <f t="shared" si="84"/>
        <v>35</v>
      </c>
      <c r="W149" s="1">
        <f t="shared" si="84"/>
        <v>35</v>
      </c>
      <c r="X149" s="1">
        <f t="shared" si="84"/>
        <v>35</v>
      </c>
      <c r="Y149" s="1">
        <f t="shared" si="84"/>
        <v>35</v>
      </c>
    </row>
    <row r="150" spans="1:26" x14ac:dyDescent="0.25">
      <c r="A150" s="71"/>
      <c r="C150" s="2">
        <v>5</v>
      </c>
      <c r="F150" s="1">
        <f t="shared" si="85"/>
        <v>21</v>
      </c>
      <c r="G150" s="1">
        <f t="shared" si="84"/>
        <v>21</v>
      </c>
      <c r="H150" s="1">
        <f t="shared" si="84"/>
        <v>21</v>
      </c>
      <c r="I150" s="1">
        <f t="shared" si="84"/>
        <v>21</v>
      </c>
      <c r="J150" s="1">
        <f t="shared" si="84"/>
        <v>21</v>
      </c>
      <c r="K150" s="1">
        <f t="shared" si="84"/>
        <v>21</v>
      </c>
      <c r="L150" s="1">
        <f t="shared" si="84"/>
        <v>21</v>
      </c>
      <c r="M150" s="1">
        <f t="shared" si="84"/>
        <v>21</v>
      </c>
      <c r="N150" s="1">
        <f t="shared" si="84"/>
        <v>21</v>
      </c>
      <c r="O150" s="1">
        <f t="shared" si="84"/>
        <v>21</v>
      </c>
      <c r="P150" s="1">
        <f t="shared" si="84"/>
        <v>21</v>
      </c>
      <c r="Q150" s="1">
        <f t="shared" si="84"/>
        <v>21</v>
      </c>
      <c r="R150" s="1">
        <f t="shared" si="84"/>
        <v>21</v>
      </c>
      <c r="S150" s="1">
        <f t="shared" si="84"/>
        <v>21</v>
      </c>
      <c r="T150" s="1">
        <f t="shared" si="84"/>
        <v>21</v>
      </c>
      <c r="U150" s="1">
        <f t="shared" si="84"/>
        <v>21</v>
      </c>
      <c r="V150" s="1">
        <f t="shared" si="84"/>
        <v>21</v>
      </c>
      <c r="W150" s="1">
        <f t="shared" si="84"/>
        <v>21</v>
      </c>
      <c r="X150" s="1">
        <f t="shared" si="84"/>
        <v>21</v>
      </c>
      <c r="Y150" s="1">
        <f t="shared" si="84"/>
        <v>21</v>
      </c>
    </row>
    <row r="151" spans="1:26" x14ac:dyDescent="0.25">
      <c r="A151" s="71"/>
      <c r="C151" s="2">
        <v>6</v>
      </c>
      <c r="F151" s="1">
        <f t="shared" si="85"/>
        <v>7</v>
      </c>
      <c r="G151" s="1">
        <f t="shared" si="84"/>
        <v>7</v>
      </c>
      <c r="H151" s="1">
        <f t="shared" si="84"/>
        <v>7</v>
      </c>
      <c r="I151" s="1">
        <f t="shared" si="84"/>
        <v>7</v>
      </c>
      <c r="J151" s="1">
        <f t="shared" si="84"/>
        <v>7</v>
      </c>
      <c r="K151" s="1">
        <f t="shared" si="84"/>
        <v>7</v>
      </c>
      <c r="L151" s="1">
        <f t="shared" si="84"/>
        <v>7</v>
      </c>
      <c r="M151" s="1">
        <f t="shared" si="84"/>
        <v>7</v>
      </c>
      <c r="N151" s="1">
        <f t="shared" si="84"/>
        <v>7</v>
      </c>
      <c r="O151" s="1">
        <f t="shared" si="84"/>
        <v>7</v>
      </c>
      <c r="P151" s="1">
        <f t="shared" si="84"/>
        <v>7</v>
      </c>
      <c r="Q151" s="1">
        <f t="shared" si="84"/>
        <v>7</v>
      </c>
      <c r="R151" s="1">
        <f t="shared" si="84"/>
        <v>7</v>
      </c>
      <c r="S151" s="1">
        <f t="shared" si="84"/>
        <v>7</v>
      </c>
      <c r="T151" s="1">
        <f t="shared" si="84"/>
        <v>7</v>
      </c>
      <c r="U151" s="1">
        <f t="shared" si="84"/>
        <v>7</v>
      </c>
      <c r="V151" s="1">
        <f t="shared" si="84"/>
        <v>7</v>
      </c>
      <c r="W151" s="1">
        <f t="shared" si="84"/>
        <v>7</v>
      </c>
      <c r="X151" s="1">
        <f t="shared" si="84"/>
        <v>7</v>
      </c>
      <c r="Y151" s="1">
        <f t="shared" si="84"/>
        <v>7</v>
      </c>
    </row>
    <row r="152" spans="1:26" x14ac:dyDescent="0.25">
      <c r="A152" s="71"/>
      <c r="B152" s="56"/>
      <c r="C152" s="56">
        <v>7</v>
      </c>
      <c r="D152" s="22"/>
      <c r="E152" s="56"/>
      <c r="F152" s="1">
        <f t="shared" si="85"/>
        <v>1</v>
      </c>
      <c r="G152" s="1">
        <f t="shared" si="84"/>
        <v>1</v>
      </c>
      <c r="H152" s="1">
        <f t="shared" si="84"/>
        <v>1</v>
      </c>
      <c r="I152" s="1">
        <f t="shared" si="84"/>
        <v>1</v>
      </c>
      <c r="J152" s="1">
        <f t="shared" si="84"/>
        <v>1</v>
      </c>
      <c r="K152" s="1">
        <f t="shared" si="84"/>
        <v>1</v>
      </c>
      <c r="L152" s="1">
        <f t="shared" si="84"/>
        <v>1</v>
      </c>
      <c r="M152" s="1">
        <f t="shared" si="84"/>
        <v>1</v>
      </c>
      <c r="N152" s="1">
        <f t="shared" si="84"/>
        <v>1</v>
      </c>
      <c r="O152" s="1">
        <f t="shared" si="84"/>
        <v>1</v>
      </c>
      <c r="P152" s="1">
        <f t="shared" si="84"/>
        <v>1</v>
      </c>
      <c r="Q152" s="1">
        <f t="shared" si="84"/>
        <v>1</v>
      </c>
      <c r="R152" s="1">
        <f t="shared" si="84"/>
        <v>1</v>
      </c>
      <c r="S152" s="1">
        <f t="shared" si="84"/>
        <v>1</v>
      </c>
      <c r="T152" s="1">
        <f t="shared" si="84"/>
        <v>1</v>
      </c>
      <c r="U152" s="1">
        <f t="shared" si="84"/>
        <v>1</v>
      </c>
      <c r="V152" s="1">
        <f t="shared" si="84"/>
        <v>1</v>
      </c>
      <c r="W152" s="1">
        <f t="shared" si="84"/>
        <v>1</v>
      </c>
      <c r="X152" s="1">
        <f t="shared" si="84"/>
        <v>1</v>
      </c>
      <c r="Y152" s="1">
        <f t="shared" si="84"/>
        <v>1</v>
      </c>
    </row>
    <row r="153" spans="1:26" ht="18" x14ac:dyDescent="0.35">
      <c r="A153" s="71"/>
      <c r="B153" s="19" t="s">
        <v>36</v>
      </c>
      <c r="C153" s="21" t="s">
        <v>37</v>
      </c>
      <c r="D153" s="20"/>
      <c r="E153" s="19"/>
      <c r="F153" s="75">
        <f t="shared" ref="F153:Y153" si="86">(SUMPRODUCT(F6:F13,F$145:F$152)+SUMPRODUCT(F16:F23,F$145:F$152)+SUMPRODUCT(F26:F33,F$145:F$152)+SUMPRODUCT(F36:F43,F$145:F$152)+SUMPRODUCT(F46:F53,F$145:F$152)+SUMPRODUCT(F56:F63,F$145:F$152))/F$66</f>
        <v>0.8666666666666667</v>
      </c>
      <c r="G153" s="75">
        <f t="shared" si="86"/>
        <v>0.74407582938388628</v>
      </c>
      <c r="H153" s="75">
        <f t="shared" si="86"/>
        <v>0.63216732780382257</v>
      </c>
      <c r="I153" s="75">
        <f t="shared" si="86"/>
        <v>0.53086201303488745</v>
      </c>
      <c r="J153" s="75">
        <f t="shared" si="86"/>
        <v>0.44005457040128509</v>
      </c>
      <c r="K153" s="75">
        <f t="shared" si="86"/>
        <v>0.35960333677849521</v>
      </c>
      <c r="L153" s="75">
        <f t="shared" si="86"/>
        <v>0.28931589011184017</v>
      </c>
      <c r="M153" s="75">
        <f t="shared" si="86"/>
        <v>0.22892890141219063</v>
      </c>
      <c r="N153" s="75">
        <f t="shared" si="86"/>
        <v>0.17808076570199441</v>
      </c>
      <c r="O153" s="75">
        <f t="shared" si="86"/>
        <v>0.13627657820462385</v>
      </c>
      <c r="P153" s="75">
        <f t="shared" si="86"/>
        <v>0.10284855065837206</v>
      </c>
      <c r="Q153" s="75">
        <f t="shared" si="86"/>
        <v>7.6923076923076927E-2</v>
      </c>
      <c r="R153" s="75">
        <f t="shared" si="86"/>
        <v>5.7418782173443116E-2</v>
      </c>
      <c r="S153" s="75">
        <f t="shared" si="86"/>
        <v>4.3109112678356681E-2</v>
      </c>
      <c r="T153" s="75">
        <f t="shared" si="86"/>
        <v>3.2761889735709163E-2</v>
      </c>
      <c r="U153" s="75">
        <f t="shared" si="86"/>
        <v>2.5299440380494254E-2</v>
      </c>
      <c r="V153" s="75">
        <f t="shared" si="86"/>
        <v>1.9881019160977158E-2</v>
      </c>
      <c r="W153" s="75">
        <f t="shared" si="86"/>
        <v>1.5896942145004134E-2</v>
      </c>
      <c r="X153" s="75">
        <f t="shared" si="86"/>
        <v>1.2921785290636079E-2</v>
      </c>
      <c r="Y153" s="75">
        <f t="shared" si="86"/>
        <v>1.0663170598096145E-2</v>
      </c>
      <c r="Z153" s="47" t="s">
        <v>78</v>
      </c>
    </row>
    <row r="154" spans="1:26" ht="18" x14ac:dyDescent="0.35">
      <c r="A154" s="71"/>
      <c r="B154" s="72" t="s">
        <v>38</v>
      </c>
      <c r="C154" s="73" t="s">
        <v>39</v>
      </c>
      <c r="D154" s="65"/>
      <c r="E154" s="48"/>
      <c r="F154" s="76">
        <f t="shared" ref="F154:Y154" si="87">(SUMPRODUCT(F7:F14,F$145:F$152)+SUMPRODUCT(F17:F24,F$145:F$152)+SUMPRODUCT(F27:F34,F$145:F$152)+SUMPRODUCT(F37:F44,F$145:F$152)+SUMPRODUCT(F47:F54,F$145:F$152)+SUMPRODUCT(F57:F64,F$145:F$152))/F$66</f>
        <v>6.6666666666666666E-2</v>
      </c>
      <c r="G154" s="76">
        <f t="shared" si="87"/>
        <v>0.12322274881516587</v>
      </c>
      <c r="H154" s="76">
        <f t="shared" si="87"/>
        <v>0.16985214569058782</v>
      </c>
      <c r="I154" s="76">
        <f t="shared" si="87"/>
        <v>0.2067887581468047</v>
      </c>
      <c r="J154" s="76">
        <f t="shared" si="87"/>
        <v>0.23433248891538724</v>
      </c>
      <c r="K154" s="76">
        <f t="shared" si="87"/>
        <v>0.25287055957491106</v>
      </c>
      <c r="L154" s="76">
        <f t="shared" si="87"/>
        <v>0.26290542417894425</v>
      </c>
      <c r="M154" s="76">
        <f t="shared" si="87"/>
        <v>0.26509002817742894</v>
      </c>
      <c r="N154" s="76">
        <f t="shared" si="87"/>
        <v>0.26026921900664807</v>
      </c>
      <c r="O154" s="76">
        <f t="shared" si="87"/>
        <v>0.24952118012543123</v>
      </c>
      <c r="P154" s="76">
        <f t="shared" si="87"/>
        <v>0.23418260790046475</v>
      </c>
      <c r="Q154" s="76">
        <f t="shared" si="87"/>
        <v>0.21582519424139199</v>
      </c>
      <c r="R154" s="76">
        <f t="shared" si="87"/>
        <v>0.19613704957179634</v>
      </c>
      <c r="S154" s="76">
        <f t="shared" si="87"/>
        <v>0.1766816549123249</v>
      </c>
      <c r="T154" s="76">
        <f t="shared" si="87"/>
        <v>0.15860325474288445</v>
      </c>
      <c r="U154" s="76">
        <f t="shared" si="87"/>
        <v>0.14247737838289942</v>
      </c>
      <c r="V154" s="76">
        <f t="shared" si="87"/>
        <v>0.12842833102048223</v>
      </c>
      <c r="W154" s="76">
        <f t="shared" si="87"/>
        <v>0.11632634987415358</v>
      </c>
      <c r="X154" s="76">
        <f t="shared" si="87"/>
        <v>0.10593775631246834</v>
      </c>
      <c r="Y154" s="76">
        <f t="shared" si="87"/>
        <v>9.700917717999763E-2</v>
      </c>
      <c r="Z154" s="47" t="s">
        <v>79</v>
      </c>
    </row>
    <row r="155" spans="1:26" ht="18" x14ac:dyDescent="0.35">
      <c r="A155" s="71"/>
      <c r="B155" s="50" t="s">
        <v>40</v>
      </c>
      <c r="C155" s="59" t="s">
        <v>41</v>
      </c>
      <c r="D155" s="66"/>
      <c r="E155" s="27"/>
      <c r="F155" s="77">
        <f t="shared" ref="F155:Y155" si="88">(SUMPRODUCT(F8:F15,F$145:F$152)+SUMPRODUCT(F18:F25,F$145:F$152)+SUMPRODUCT(F28:F35,F$145:F$152)+SUMPRODUCT(F38:F45,F$145:F$152)+SUMPRODUCT(F48:F55,F$145:F$152)+SUMPRODUCT(F58:F65,F$145:F$152))/F$66</f>
        <v>0</v>
      </c>
      <c r="G155" s="77">
        <f t="shared" si="88"/>
        <v>9.4786729857819912E-3</v>
      </c>
      <c r="H155" s="77">
        <f t="shared" si="88"/>
        <v>2.8128380815001804E-2</v>
      </c>
      <c r="I155" s="77">
        <f t="shared" si="88"/>
        <v>5.5560470671503139E-2</v>
      </c>
      <c r="J155" s="77">
        <f t="shared" si="88"/>
        <v>9.1280451767940404E-2</v>
      </c>
      <c r="K155" s="77">
        <f t="shared" si="88"/>
        <v>0.13465554407168265</v>
      </c>
      <c r="L155" s="77">
        <f t="shared" si="88"/>
        <v>0.18487326153027134</v>
      </c>
      <c r="M155" s="77">
        <f t="shared" si="88"/>
        <v>0.24089104223295149</v>
      </c>
      <c r="N155" s="77">
        <f t="shared" si="88"/>
        <v>0.30138079628470943</v>
      </c>
      <c r="O155" s="77">
        <f t="shared" si="88"/>
        <v>0.36468106154451368</v>
      </c>
      <c r="P155" s="77">
        <f t="shared" si="88"/>
        <v>0.42878623354069845</v>
      </c>
      <c r="Q155" s="77">
        <f t="shared" si="88"/>
        <v>0.4914265345941391</v>
      </c>
      <c r="R155" s="77">
        <f t="shared" si="88"/>
        <v>0.55030711868296422</v>
      </c>
      <c r="S155" s="77">
        <f t="shared" si="88"/>
        <v>0.60352757749699348</v>
      </c>
      <c r="T155" s="77">
        <f t="shared" si="88"/>
        <v>0.65003160077852196</v>
      </c>
      <c r="U155" s="77">
        <f t="shared" si="88"/>
        <v>0.6897458028537069</v>
      </c>
      <c r="V155" s="77">
        <f t="shared" si="88"/>
        <v>0.72326231879805836</v>
      </c>
      <c r="W155" s="77">
        <f t="shared" si="88"/>
        <v>0.7514503581066887</v>
      </c>
      <c r="X155" s="77">
        <f t="shared" si="88"/>
        <v>0.77520270208442721</v>
      </c>
      <c r="Y155" s="77">
        <f t="shared" si="88"/>
        <v>0.79531847504190867</v>
      </c>
      <c r="Z155" s="47" t="s">
        <v>80</v>
      </c>
    </row>
    <row r="156" spans="1:26" ht="18" x14ac:dyDescent="0.35">
      <c r="A156" s="71"/>
      <c r="B156" s="25" t="s">
        <v>42</v>
      </c>
      <c r="C156" s="51"/>
      <c r="D156" s="26"/>
      <c r="E156" s="25"/>
      <c r="F156" s="78">
        <f t="shared" ref="F156:Y156" si="89">F153+2*F154+F155</f>
        <v>1</v>
      </c>
      <c r="G156" s="78">
        <f t="shared" si="89"/>
        <v>1</v>
      </c>
      <c r="H156" s="78">
        <f t="shared" si="89"/>
        <v>1</v>
      </c>
      <c r="I156" s="78">
        <f t="shared" si="89"/>
        <v>1</v>
      </c>
      <c r="J156" s="78">
        <f t="shared" si="89"/>
        <v>1</v>
      </c>
      <c r="K156" s="78">
        <f t="shared" si="89"/>
        <v>1</v>
      </c>
      <c r="L156" s="78">
        <f t="shared" si="89"/>
        <v>1</v>
      </c>
      <c r="M156" s="78">
        <f t="shared" si="89"/>
        <v>1</v>
      </c>
      <c r="N156" s="78">
        <f t="shared" si="89"/>
        <v>1</v>
      </c>
      <c r="O156" s="78">
        <f t="shared" si="89"/>
        <v>1</v>
      </c>
      <c r="P156" s="78">
        <f t="shared" si="89"/>
        <v>1</v>
      </c>
      <c r="Q156" s="78">
        <f t="shared" si="89"/>
        <v>1</v>
      </c>
      <c r="R156" s="78">
        <f t="shared" si="89"/>
        <v>1</v>
      </c>
      <c r="S156" s="78">
        <f t="shared" si="89"/>
        <v>1</v>
      </c>
      <c r="T156" s="78">
        <f t="shared" si="89"/>
        <v>1</v>
      </c>
      <c r="U156" s="78">
        <f t="shared" si="89"/>
        <v>1</v>
      </c>
      <c r="V156" s="78">
        <f t="shared" si="89"/>
        <v>1</v>
      </c>
      <c r="W156" s="78">
        <f t="shared" si="89"/>
        <v>1</v>
      </c>
      <c r="X156" s="78">
        <f t="shared" si="89"/>
        <v>1</v>
      </c>
      <c r="Y156" s="78">
        <f t="shared" si="89"/>
        <v>1</v>
      </c>
      <c r="Z156" s="52" t="s">
        <v>120</v>
      </c>
    </row>
    <row r="157" spans="1:26" ht="18" x14ac:dyDescent="0.35">
      <c r="A157" s="71"/>
      <c r="B157" s="30" t="s">
        <v>43</v>
      </c>
      <c r="C157" s="31" t="s">
        <v>44</v>
      </c>
      <c r="D157" s="32"/>
      <c r="E157" s="30"/>
      <c r="F157" s="79">
        <f>F153*LOG(F153/POWER(F130,2),2)+2*F154*LOG(F154/(F129*F130),2)</f>
        <v>6.8758301566039844E-3</v>
      </c>
      <c r="G157" s="79">
        <f>G153*LOG(G153/POWER(G130,2),2)+2*G154*LOG(G154/(G129*G130),2)+G155*LOG(G155/POWER(G129,2),2)</f>
        <v>4.133816537217774E-3</v>
      </c>
      <c r="H157" s="79">
        <f t="shared" ref="H157:Y157" si="90">H153*LOG(H153/POWER(H130,2),2)+2*H154*LOG(H154/(H129*H130),2)+H155*LOG(H155/POWER(H129,2),2)</f>
        <v>3.7290076662721116E-3</v>
      </c>
      <c r="I157" s="79">
        <f t="shared" si="90"/>
        <v>3.4944304818491992E-3</v>
      </c>
      <c r="J157" s="79">
        <f t="shared" si="90"/>
        <v>3.2983402492978292E-3</v>
      </c>
      <c r="K157" s="79">
        <f t="shared" si="90"/>
        <v>3.1023034532141093E-3</v>
      </c>
      <c r="L157" s="79">
        <f t="shared" si="90"/>
        <v>2.8878114190934306E-3</v>
      </c>
      <c r="M157" s="79">
        <f t="shared" si="90"/>
        <v>2.6429947364094396E-3</v>
      </c>
      <c r="N157" s="79">
        <f t="shared" si="90"/>
        <v>2.3601246378268728E-3</v>
      </c>
      <c r="O157" s="79">
        <f t="shared" si="90"/>
        <v>2.0370790635760305E-3</v>
      </c>
      <c r="P157" s="79">
        <f t="shared" si="90"/>
        <v>1.6811896299184607E-3</v>
      </c>
      <c r="Q157" s="79">
        <f t="shared" si="90"/>
        <v>1.3132982667906998E-3</v>
      </c>
      <c r="R157" s="79">
        <f t="shared" si="90"/>
        <v>9.6684285959839494E-4</v>
      </c>
      <c r="S157" s="79">
        <f t="shared" si="90"/>
        <v>6.7615095692018495E-4</v>
      </c>
      <c r="T157" s="79">
        <f t="shared" si="90"/>
        <v>4.5831530453333425E-4</v>
      </c>
      <c r="U157" s="79">
        <f t="shared" si="90"/>
        <v>3.0729909682423746E-4</v>
      </c>
      <c r="V157" s="79">
        <f t="shared" si="90"/>
        <v>2.068318671220341E-4</v>
      </c>
      <c r="W157" s="79">
        <f t="shared" si="90"/>
        <v>1.4097827532989033E-4</v>
      </c>
      <c r="X157" s="79">
        <f t="shared" si="90"/>
        <v>9.7749626143285714E-5</v>
      </c>
      <c r="Y157" s="79">
        <f t="shared" si="90"/>
        <v>6.9068316527872743E-5</v>
      </c>
    </row>
    <row r="158" spans="1:26" ht="18.75" x14ac:dyDescent="0.35">
      <c r="A158" s="71"/>
      <c r="B158" s="33" t="s">
        <v>45</v>
      </c>
      <c r="C158" s="34" t="s">
        <v>46</v>
      </c>
      <c r="D158" s="35"/>
      <c r="E158" s="33"/>
      <c r="F158" s="80">
        <f>-LOG(F153/POWER(F130,2),2)/LOG(F153,2)</f>
        <v>-3.5744727540632279E-2</v>
      </c>
      <c r="G158" s="80">
        <f t="shared" ref="G158:Y158" si="91">-LOG(G153/POWER(G130,2),2)/LOG(G153,2)</f>
        <v>-3.6765607602704899E-2</v>
      </c>
      <c r="H158" s="80">
        <f t="shared" si="91"/>
        <v>-3.7846350361711863E-2</v>
      </c>
      <c r="I158" s="80">
        <f t="shared" si="91"/>
        <v>-3.8979042567981369E-2</v>
      </c>
      <c r="J158" s="80">
        <f t="shared" si="91"/>
        <v>-4.014637495754883E-2</v>
      </c>
      <c r="K158" s="80">
        <f t="shared" si="91"/>
        <v>-4.1315700994806803E-2</v>
      </c>
      <c r="L158" s="80">
        <f t="shared" si="91"/>
        <v>-4.2430129148408061E-2</v>
      </c>
      <c r="M158" s="80">
        <f t="shared" si="91"/>
        <v>-4.3396194883570743E-2</v>
      </c>
      <c r="N158" s="80">
        <f t="shared" si="91"/>
        <v>-4.4069558240459557E-2</v>
      </c>
      <c r="O158" s="80">
        <f t="shared" si="91"/>
        <v>-4.4245746731155187E-2</v>
      </c>
      <c r="P158" s="80">
        <f t="shared" si="91"/>
        <v>-4.3674682038737464E-2</v>
      </c>
      <c r="Q158" s="80">
        <f t="shared" si="91"/>
        <v>-4.2131433550881309E-2</v>
      </c>
      <c r="R158" s="80">
        <f t="shared" si="91"/>
        <v>-3.956113274532766E-2</v>
      </c>
      <c r="S158" s="80">
        <f t="shared" si="91"/>
        <v>-3.6215532468776991E-2</v>
      </c>
      <c r="T158" s="80">
        <f t="shared" si="91"/>
        <v>-3.2571547491240631E-2</v>
      </c>
      <c r="U158" s="80">
        <f t="shared" si="91"/>
        <v>-2.9027060505444277E-2</v>
      </c>
      <c r="V158" s="80">
        <f t="shared" si="91"/>
        <v>-2.5798905251414046E-2</v>
      </c>
      <c r="W158" s="80">
        <f t="shared" si="91"/>
        <v>-2.2962500703584233E-2</v>
      </c>
      <c r="X158" s="80">
        <f t="shared" si="91"/>
        <v>-2.0514662748780312E-2</v>
      </c>
      <c r="Y158" s="80">
        <f t="shared" si="91"/>
        <v>-1.8417806920670812E-2</v>
      </c>
    </row>
    <row r="159" spans="1:26" ht="18.75" x14ac:dyDescent="0.35">
      <c r="A159" s="71"/>
      <c r="B159" s="39" t="s">
        <v>47</v>
      </c>
      <c r="C159" s="40" t="s">
        <v>49</v>
      </c>
      <c r="D159" s="41"/>
      <c r="E159" s="39"/>
      <c r="F159" s="81">
        <f>-LOG(F154/(F129*F130),2)/LOG(F154,2)</f>
        <v>2.5476954400206635E-2</v>
      </c>
      <c r="G159" s="81">
        <f t="shared" ref="G159:Y159" si="92">-LOG(G154/(G129*G130),2)/LOG(G154,2)</f>
        <v>3.2603524980647378E-2</v>
      </c>
      <c r="H159" s="81">
        <f t="shared" si="92"/>
        <v>3.8008245921240823E-2</v>
      </c>
      <c r="I159" s="81">
        <f t="shared" si="92"/>
        <v>4.2070803737905033E-2</v>
      </c>
      <c r="J159" s="81">
        <f t="shared" si="92"/>
        <v>4.4784316761455729E-2</v>
      </c>
      <c r="K159" s="81">
        <f t="shared" si="92"/>
        <v>4.6072088943740125E-2</v>
      </c>
      <c r="L159" s="81">
        <f t="shared" si="92"/>
        <v>4.58858032800364E-2</v>
      </c>
      <c r="M159" s="81">
        <f t="shared" si="92"/>
        <v>4.4251195020159971E-2</v>
      </c>
      <c r="N159" s="81">
        <f t="shared" si="92"/>
        <v>4.1288025717886534E-2</v>
      </c>
      <c r="O159" s="81">
        <f t="shared" si="92"/>
        <v>3.7214454682360475E-2</v>
      </c>
      <c r="P159" s="81">
        <f t="shared" si="92"/>
        <v>3.2344542975659328E-2</v>
      </c>
      <c r="Q159" s="81">
        <f t="shared" si="92"/>
        <v>2.7081906690495764E-2</v>
      </c>
      <c r="R159" s="81">
        <f t="shared" si="92"/>
        <v>2.1894008047876636E-2</v>
      </c>
      <c r="S159" s="81">
        <f t="shared" si="92"/>
        <v>1.7230048425148112E-2</v>
      </c>
      <c r="T159" s="81">
        <f t="shared" si="92"/>
        <v>1.3376218859849307E-2</v>
      </c>
      <c r="U159" s="81">
        <f t="shared" si="92"/>
        <v>1.0368223231510916E-2</v>
      </c>
      <c r="V159" s="81">
        <f t="shared" si="92"/>
        <v>8.0894317256090236E-3</v>
      </c>
      <c r="W159" s="81">
        <f t="shared" si="92"/>
        <v>6.3812547559618949E-3</v>
      </c>
      <c r="X159" s="81">
        <f t="shared" si="92"/>
        <v>5.0993187528013779E-3</v>
      </c>
      <c r="Y159" s="81">
        <f t="shared" si="92"/>
        <v>4.1298258505915574E-3</v>
      </c>
    </row>
    <row r="160" spans="1:26" ht="18.75" x14ac:dyDescent="0.35">
      <c r="A160" s="71"/>
      <c r="B160" s="42" t="s">
        <v>48</v>
      </c>
      <c r="C160" s="53" t="s">
        <v>50</v>
      </c>
      <c r="D160" s="44"/>
      <c r="E160" s="42"/>
      <c r="F160" s="82"/>
      <c r="G160" s="82">
        <f t="shared" ref="G160:Y160" si="93">-LOG(G155/POWER(G129,2),2)/LOG(G155,2)</f>
        <v>-0.13295602851829222</v>
      </c>
      <c r="H160" s="82">
        <f t="shared" si="93"/>
        <v>-9.2916611697141632E-2</v>
      </c>
      <c r="I160" s="82">
        <f t="shared" si="93"/>
        <v>-7.4084721641986206E-2</v>
      </c>
      <c r="J160" s="82">
        <f t="shared" si="93"/>
        <v>-6.2547270546385689E-2</v>
      </c>
      <c r="K160" s="82">
        <f t="shared" si="93"/>
        <v>-5.4408593673224308E-2</v>
      </c>
      <c r="L160" s="82">
        <f t="shared" si="93"/>
        <v>-4.8085508413090325E-2</v>
      </c>
      <c r="M160" s="82">
        <f t="shared" si="93"/>
        <v>-4.2783519582665679E-2</v>
      </c>
      <c r="N160" s="82">
        <f t="shared" si="93"/>
        <v>-3.8042938454912183E-2</v>
      </c>
      <c r="O160" s="82">
        <f t="shared" si="93"/>
        <v>-3.3576871906030523E-2</v>
      </c>
      <c r="P160" s="82">
        <f t="shared" si="93"/>
        <v>-2.921858309903182E-2</v>
      </c>
      <c r="Q160" s="82">
        <f t="shared" si="93"/>
        <v>-2.4921884111973748E-2</v>
      </c>
      <c r="R160" s="82">
        <f t="shared" si="93"/>
        <v>-2.0777311268536533E-2</v>
      </c>
      <c r="S160" s="82">
        <f t="shared" si="93"/>
        <v>-1.6985872504121698E-2</v>
      </c>
      <c r="T160" s="82">
        <f t="shared" si="93"/>
        <v>-1.3740877607380972E-2</v>
      </c>
      <c r="U160" s="82">
        <f t="shared" si="93"/>
        <v>-1.109999769900283E-2</v>
      </c>
      <c r="V160" s="82">
        <f t="shared" si="93"/>
        <v>-9.0112434288173154E-3</v>
      </c>
      <c r="W160" s="82">
        <f t="shared" si="93"/>
        <v>-7.3786020080712535E-3</v>
      </c>
      <c r="X160" s="82">
        <f t="shared" si="93"/>
        <v>-6.103986401926653E-3</v>
      </c>
      <c r="Y160" s="82">
        <f t="shared" si="93"/>
        <v>-5.1039344936315489E-3</v>
      </c>
    </row>
    <row r="161" spans="1:26" x14ac:dyDescent="0.25">
      <c r="A161" s="29" t="s">
        <v>84</v>
      </c>
      <c r="B161" s="16" t="s">
        <v>85</v>
      </c>
      <c r="C161" s="12" t="s">
        <v>1</v>
      </c>
      <c r="D161" s="16"/>
      <c r="E161" s="16"/>
      <c r="F161" s="24" t="s">
        <v>13</v>
      </c>
      <c r="G161" s="24" t="s">
        <v>13</v>
      </c>
      <c r="H161" s="24" t="s">
        <v>13</v>
      </c>
      <c r="I161" s="24" t="s">
        <v>13</v>
      </c>
      <c r="J161" s="24" t="s">
        <v>13</v>
      </c>
      <c r="K161" s="24" t="s">
        <v>13</v>
      </c>
      <c r="L161" s="24" t="s">
        <v>13</v>
      </c>
      <c r="M161" s="24" t="s">
        <v>13</v>
      </c>
      <c r="N161" s="24" t="s">
        <v>13</v>
      </c>
      <c r="O161" s="24" t="s">
        <v>13</v>
      </c>
      <c r="P161" s="24" t="s">
        <v>13</v>
      </c>
      <c r="Q161" s="24" t="s">
        <v>13</v>
      </c>
      <c r="R161" s="24" t="s">
        <v>13</v>
      </c>
      <c r="S161" s="24" t="s">
        <v>13</v>
      </c>
      <c r="T161" s="24" t="s">
        <v>13</v>
      </c>
      <c r="U161" s="24" t="s">
        <v>13</v>
      </c>
      <c r="V161" s="24" t="s">
        <v>13</v>
      </c>
      <c r="W161" s="24" t="s">
        <v>13</v>
      </c>
      <c r="X161" s="24" t="s">
        <v>13</v>
      </c>
      <c r="Y161" s="24" t="s">
        <v>13</v>
      </c>
    </row>
    <row r="162" spans="1:26" x14ac:dyDescent="0.25">
      <c r="A162" s="29"/>
      <c r="B162" s="70"/>
      <c r="C162" s="2">
        <v>0</v>
      </c>
      <c r="F162" s="1">
        <f>COMBIN(8,$C162)</f>
        <v>1</v>
      </c>
      <c r="G162" s="1">
        <f t="shared" ref="G162:Y170" si="94">COMBIN(8,$C162)</f>
        <v>1</v>
      </c>
      <c r="H162" s="1">
        <f t="shared" si="94"/>
        <v>1</v>
      </c>
      <c r="I162" s="1">
        <f t="shared" si="94"/>
        <v>1</v>
      </c>
      <c r="J162" s="1">
        <f t="shared" si="94"/>
        <v>1</v>
      </c>
      <c r="K162" s="1">
        <f t="shared" si="94"/>
        <v>1</v>
      </c>
      <c r="L162" s="1">
        <f t="shared" si="94"/>
        <v>1</v>
      </c>
      <c r="M162" s="1">
        <f t="shared" si="94"/>
        <v>1</v>
      </c>
      <c r="N162" s="1">
        <f t="shared" si="94"/>
        <v>1</v>
      </c>
      <c r="O162" s="1">
        <f t="shared" si="94"/>
        <v>1</v>
      </c>
      <c r="P162" s="1">
        <f t="shared" si="94"/>
        <v>1</v>
      </c>
      <c r="Q162" s="1">
        <f t="shared" si="94"/>
        <v>1</v>
      </c>
      <c r="R162" s="1">
        <f t="shared" si="94"/>
        <v>1</v>
      </c>
      <c r="S162" s="1">
        <f t="shared" si="94"/>
        <v>1</v>
      </c>
      <c r="T162" s="1">
        <f t="shared" si="94"/>
        <v>1</v>
      </c>
      <c r="U162" s="1">
        <f t="shared" si="94"/>
        <v>1</v>
      </c>
      <c r="V162" s="1">
        <f t="shared" si="94"/>
        <v>1</v>
      </c>
      <c r="W162" s="1">
        <f t="shared" si="94"/>
        <v>1</v>
      </c>
      <c r="X162" s="1">
        <f t="shared" si="94"/>
        <v>1</v>
      </c>
      <c r="Y162" s="1">
        <f t="shared" si="94"/>
        <v>1</v>
      </c>
      <c r="Z162" s="47" t="s">
        <v>86</v>
      </c>
    </row>
    <row r="163" spans="1:26" x14ac:dyDescent="0.25">
      <c r="A163" s="29"/>
      <c r="B163" s="70"/>
      <c r="C163" s="2">
        <v>1</v>
      </c>
      <c r="F163" s="1">
        <f t="shared" ref="F163:U170" si="95">COMBIN(8,$C163)</f>
        <v>8</v>
      </c>
      <c r="G163" s="1">
        <f t="shared" si="95"/>
        <v>8</v>
      </c>
      <c r="H163" s="1">
        <f t="shared" si="95"/>
        <v>8</v>
      </c>
      <c r="I163" s="1">
        <f t="shared" si="95"/>
        <v>8</v>
      </c>
      <c r="J163" s="1">
        <f t="shared" si="95"/>
        <v>8</v>
      </c>
      <c r="K163" s="1">
        <f t="shared" si="95"/>
        <v>8</v>
      </c>
      <c r="L163" s="1">
        <f t="shared" si="95"/>
        <v>8</v>
      </c>
      <c r="M163" s="1">
        <f t="shared" si="95"/>
        <v>8</v>
      </c>
      <c r="N163" s="1">
        <f t="shared" si="95"/>
        <v>8</v>
      </c>
      <c r="O163" s="1">
        <f t="shared" si="95"/>
        <v>8</v>
      </c>
      <c r="P163" s="1">
        <f t="shared" si="95"/>
        <v>8</v>
      </c>
      <c r="Q163" s="1">
        <f t="shared" si="95"/>
        <v>8</v>
      </c>
      <c r="R163" s="1">
        <f t="shared" si="95"/>
        <v>8</v>
      </c>
      <c r="S163" s="1">
        <f t="shared" si="95"/>
        <v>8</v>
      </c>
      <c r="T163" s="1">
        <f t="shared" si="95"/>
        <v>8</v>
      </c>
      <c r="U163" s="1">
        <f t="shared" si="95"/>
        <v>8</v>
      </c>
      <c r="V163" s="1">
        <f t="shared" si="94"/>
        <v>8</v>
      </c>
      <c r="W163" s="1">
        <f t="shared" si="94"/>
        <v>8</v>
      </c>
      <c r="X163" s="1">
        <f t="shared" si="94"/>
        <v>8</v>
      </c>
      <c r="Y163" s="1">
        <f t="shared" si="94"/>
        <v>8</v>
      </c>
    </row>
    <row r="164" spans="1:26" x14ac:dyDescent="0.25">
      <c r="A164" s="29"/>
      <c r="B164" s="70"/>
      <c r="C164" s="2">
        <v>2</v>
      </c>
      <c r="F164" s="1">
        <f t="shared" si="95"/>
        <v>28</v>
      </c>
      <c r="G164" s="1">
        <f t="shared" si="94"/>
        <v>28</v>
      </c>
      <c r="H164" s="1">
        <f t="shared" si="94"/>
        <v>28</v>
      </c>
      <c r="I164" s="1">
        <f t="shared" si="94"/>
        <v>28</v>
      </c>
      <c r="J164" s="1">
        <f t="shared" si="94"/>
        <v>28</v>
      </c>
      <c r="K164" s="1">
        <f t="shared" si="94"/>
        <v>28</v>
      </c>
      <c r="L164" s="1">
        <f t="shared" si="94"/>
        <v>28</v>
      </c>
      <c r="M164" s="1">
        <f t="shared" si="94"/>
        <v>28</v>
      </c>
      <c r="N164" s="1">
        <f t="shared" si="94"/>
        <v>28</v>
      </c>
      <c r="O164" s="1">
        <f t="shared" si="94"/>
        <v>28</v>
      </c>
      <c r="P164" s="1">
        <f t="shared" si="94"/>
        <v>28</v>
      </c>
      <c r="Q164" s="1">
        <f t="shared" si="94"/>
        <v>28</v>
      </c>
      <c r="R164" s="1">
        <f t="shared" si="94"/>
        <v>28</v>
      </c>
      <c r="S164" s="1">
        <f t="shared" si="94"/>
        <v>28</v>
      </c>
      <c r="T164" s="1">
        <f t="shared" si="94"/>
        <v>28</v>
      </c>
      <c r="U164" s="1">
        <f t="shared" si="94"/>
        <v>28</v>
      </c>
      <c r="V164" s="1">
        <f t="shared" si="94"/>
        <v>28</v>
      </c>
      <c r="W164" s="1">
        <f t="shared" si="94"/>
        <v>28</v>
      </c>
      <c r="X164" s="1">
        <f t="shared" si="94"/>
        <v>28</v>
      </c>
      <c r="Y164" s="1">
        <f t="shared" si="94"/>
        <v>28</v>
      </c>
    </row>
    <row r="165" spans="1:26" x14ac:dyDescent="0.25">
      <c r="A165" s="29"/>
      <c r="B165" s="70"/>
      <c r="C165" s="2">
        <v>3</v>
      </c>
      <c r="F165" s="1">
        <f t="shared" si="95"/>
        <v>56</v>
      </c>
      <c r="G165" s="1">
        <f t="shared" si="94"/>
        <v>56</v>
      </c>
      <c r="H165" s="1">
        <f t="shared" si="94"/>
        <v>56</v>
      </c>
      <c r="I165" s="1">
        <f t="shared" si="94"/>
        <v>56</v>
      </c>
      <c r="J165" s="1">
        <f t="shared" si="94"/>
        <v>56</v>
      </c>
      <c r="K165" s="1">
        <f t="shared" si="94"/>
        <v>56</v>
      </c>
      <c r="L165" s="1">
        <f t="shared" si="94"/>
        <v>56</v>
      </c>
      <c r="M165" s="1">
        <f t="shared" si="94"/>
        <v>56</v>
      </c>
      <c r="N165" s="1">
        <f t="shared" si="94"/>
        <v>56</v>
      </c>
      <c r="O165" s="1">
        <f t="shared" si="94"/>
        <v>56</v>
      </c>
      <c r="P165" s="1">
        <f t="shared" si="94"/>
        <v>56</v>
      </c>
      <c r="Q165" s="1">
        <f t="shared" si="94"/>
        <v>56</v>
      </c>
      <c r="R165" s="1">
        <f t="shared" si="94"/>
        <v>56</v>
      </c>
      <c r="S165" s="1">
        <f t="shared" si="94"/>
        <v>56</v>
      </c>
      <c r="T165" s="1">
        <f t="shared" si="94"/>
        <v>56</v>
      </c>
      <c r="U165" s="1">
        <f t="shared" si="94"/>
        <v>56</v>
      </c>
      <c r="V165" s="1">
        <f t="shared" si="94"/>
        <v>56</v>
      </c>
      <c r="W165" s="1">
        <f t="shared" si="94"/>
        <v>56</v>
      </c>
      <c r="X165" s="1">
        <f t="shared" si="94"/>
        <v>56</v>
      </c>
      <c r="Y165" s="1">
        <f t="shared" si="94"/>
        <v>56</v>
      </c>
    </row>
    <row r="166" spans="1:26" x14ac:dyDescent="0.25">
      <c r="A166" s="29"/>
      <c r="C166" s="2">
        <v>4</v>
      </c>
      <c r="F166" s="1">
        <f t="shared" si="95"/>
        <v>70</v>
      </c>
      <c r="G166" s="1">
        <f t="shared" si="94"/>
        <v>70</v>
      </c>
      <c r="H166" s="1">
        <f t="shared" si="94"/>
        <v>70</v>
      </c>
      <c r="I166" s="1">
        <f t="shared" si="94"/>
        <v>70</v>
      </c>
      <c r="J166" s="1">
        <f t="shared" si="94"/>
        <v>70</v>
      </c>
      <c r="K166" s="1">
        <f t="shared" si="94"/>
        <v>70</v>
      </c>
      <c r="L166" s="1">
        <f t="shared" si="94"/>
        <v>70</v>
      </c>
      <c r="M166" s="1">
        <f t="shared" si="94"/>
        <v>70</v>
      </c>
      <c r="N166" s="1">
        <f t="shared" si="94"/>
        <v>70</v>
      </c>
      <c r="O166" s="1">
        <f t="shared" si="94"/>
        <v>70</v>
      </c>
      <c r="P166" s="1">
        <f t="shared" si="94"/>
        <v>70</v>
      </c>
      <c r="Q166" s="1">
        <f t="shared" si="94"/>
        <v>70</v>
      </c>
      <c r="R166" s="1">
        <f t="shared" si="94"/>
        <v>70</v>
      </c>
      <c r="S166" s="1">
        <f t="shared" si="94"/>
        <v>70</v>
      </c>
      <c r="T166" s="1">
        <f t="shared" si="94"/>
        <v>70</v>
      </c>
      <c r="U166" s="1">
        <f t="shared" si="94"/>
        <v>70</v>
      </c>
      <c r="V166" s="1">
        <f t="shared" si="94"/>
        <v>70</v>
      </c>
      <c r="W166" s="1">
        <f t="shared" si="94"/>
        <v>70</v>
      </c>
      <c r="X166" s="1">
        <f t="shared" si="94"/>
        <v>70</v>
      </c>
      <c r="Y166" s="1">
        <f t="shared" si="94"/>
        <v>70</v>
      </c>
    </row>
    <row r="167" spans="1:26" x14ac:dyDescent="0.25">
      <c r="A167" s="29"/>
      <c r="C167" s="2">
        <v>5</v>
      </c>
      <c r="F167" s="1">
        <f t="shared" si="95"/>
        <v>56</v>
      </c>
      <c r="G167" s="1">
        <f t="shared" si="94"/>
        <v>56</v>
      </c>
      <c r="H167" s="1">
        <f t="shared" si="94"/>
        <v>56</v>
      </c>
      <c r="I167" s="1">
        <f t="shared" si="94"/>
        <v>56</v>
      </c>
      <c r="J167" s="1">
        <f t="shared" si="94"/>
        <v>56</v>
      </c>
      <c r="K167" s="1">
        <f t="shared" si="94"/>
        <v>56</v>
      </c>
      <c r="L167" s="1">
        <f t="shared" si="94"/>
        <v>56</v>
      </c>
      <c r="M167" s="1">
        <f t="shared" si="94"/>
        <v>56</v>
      </c>
      <c r="N167" s="1">
        <f t="shared" si="94"/>
        <v>56</v>
      </c>
      <c r="O167" s="1">
        <f t="shared" si="94"/>
        <v>56</v>
      </c>
      <c r="P167" s="1">
        <f t="shared" si="94"/>
        <v>56</v>
      </c>
      <c r="Q167" s="1">
        <f t="shared" si="94"/>
        <v>56</v>
      </c>
      <c r="R167" s="1">
        <f t="shared" si="94"/>
        <v>56</v>
      </c>
      <c r="S167" s="1">
        <f t="shared" si="94"/>
        <v>56</v>
      </c>
      <c r="T167" s="1">
        <f t="shared" si="94"/>
        <v>56</v>
      </c>
      <c r="U167" s="1">
        <f t="shared" si="94"/>
        <v>56</v>
      </c>
      <c r="V167" s="1">
        <f t="shared" si="94"/>
        <v>56</v>
      </c>
      <c r="W167" s="1">
        <f t="shared" si="94"/>
        <v>56</v>
      </c>
      <c r="X167" s="1">
        <f t="shared" si="94"/>
        <v>56</v>
      </c>
      <c r="Y167" s="1">
        <f t="shared" si="94"/>
        <v>56</v>
      </c>
    </row>
    <row r="168" spans="1:26" x14ac:dyDescent="0.25">
      <c r="A168" s="29"/>
      <c r="C168" s="2">
        <v>6</v>
      </c>
      <c r="F168" s="1">
        <f t="shared" si="95"/>
        <v>28</v>
      </c>
      <c r="G168" s="1">
        <f t="shared" si="94"/>
        <v>28</v>
      </c>
      <c r="H168" s="1">
        <f t="shared" si="94"/>
        <v>28</v>
      </c>
      <c r="I168" s="1">
        <f t="shared" si="94"/>
        <v>28</v>
      </c>
      <c r="J168" s="1">
        <f t="shared" si="94"/>
        <v>28</v>
      </c>
      <c r="K168" s="1">
        <f t="shared" si="94"/>
        <v>28</v>
      </c>
      <c r="L168" s="1">
        <f t="shared" si="94"/>
        <v>28</v>
      </c>
      <c r="M168" s="1">
        <f t="shared" si="94"/>
        <v>28</v>
      </c>
      <c r="N168" s="1">
        <f t="shared" si="94"/>
        <v>28</v>
      </c>
      <c r="O168" s="1">
        <f t="shared" si="94"/>
        <v>28</v>
      </c>
      <c r="P168" s="1">
        <f t="shared" si="94"/>
        <v>28</v>
      </c>
      <c r="Q168" s="1">
        <f t="shared" si="94"/>
        <v>28</v>
      </c>
      <c r="R168" s="1">
        <f t="shared" si="94"/>
        <v>28</v>
      </c>
      <c r="S168" s="1">
        <f t="shared" si="94"/>
        <v>28</v>
      </c>
      <c r="T168" s="1">
        <f t="shared" si="94"/>
        <v>28</v>
      </c>
      <c r="U168" s="1">
        <f t="shared" si="94"/>
        <v>28</v>
      </c>
      <c r="V168" s="1">
        <f t="shared" si="94"/>
        <v>28</v>
      </c>
      <c r="W168" s="1">
        <f t="shared" si="94"/>
        <v>28</v>
      </c>
      <c r="X168" s="1">
        <f t="shared" si="94"/>
        <v>28</v>
      </c>
      <c r="Y168" s="1">
        <f t="shared" si="94"/>
        <v>28</v>
      </c>
    </row>
    <row r="169" spans="1:26" x14ac:dyDescent="0.25">
      <c r="A169" s="29"/>
      <c r="C169" s="2">
        <v>7</v>
      </c>
      <c r="F169" s="1">
        <f t="shared" si="95"/>
        <v>8</v>
      </c>
      <c r="G169" s="1">
        <f t="shared" si="94"/>
        <v>8</v>
      </c>
      <c r="H169" s="1">
        <f t="shared" si="94"/>
        <v>8</v>
      </c>
      <c r="I169" s="1">
        <f t="shared" si="94"/>
        <v>8</v>
      </c>
      <c r="J169" s="1">
        <f t="shared" si="94"/>
        <v>8</v>
      </c>
      <c r="K169" s="1">
        <f t="shared" si="94"/>
        <v>8</v>
      </c>
      <c r="L169" s="1">
        <f t="shared" si="94"/>
        <v>8</v>
      </c>
      <c r="M169" s="1">
        <f t="shared" si="94"/>
        <v>8</v>
      </c>
      <c r="N169" s="1">
        <f t="shared" si="94"/>
        <v>8</v>
      </c>
      <c r="O169" s="1">
        <f t="shared" si="94"/>
        <v>8</v>
      </c>
      <c r="P169" s="1">
        <f t="shared" si="94"/>
        <v>8</v>
      </c>
      <c r="Q169" s="1">
        <f t="shared" si="94"/>
        <v>8</v>
      </c>
      <c r="R169" s="1">
        <f t="shared" si="94"/>
        <v>8</v>
      </c>
      <c r="S169" s="1">
        <f t="shared" si="94"/>
        <v>8</v>
      </c>
      <c r="T169" s="1">
        <f t="shared" si="94"/>
        <v>8</v>
      </c>
      <c r="U169" s="1">
        <f t="shared" si="94"/>
        <v>8</v>
      </c>
      <c r="V169" s="1">
        <f t="shared" si="94"/>
        <v>8</v>
      </c>
      <c r="W169" s="1">
        <f t="shared" si="94"/>
        <v>8</v>
      </c>
      <c r="X169" s="1">
        <f t="shared" si="94"/>
        <v>8</v>
      </c>
      <c r="Y169" s="1">
        <f t="shared" si="94"/>
        <v>8</v>
      </c>
    </row>
    <row r="170" spans="1:26" x14ac:dyDescent="0.25">
      <c r="A170" s="29"/>
      <c r="B170" s="56"/>
      <c r="C170" s="56">
        <v>8</v>
      </c>
      <c r="D170" s="22"/>
      <c r="E170" s="56"/>
      <c r="F170" s="1">
        <f t="shared" si="95"/>
        <v>1</v>
      </c>
      <c r="G170" s="1">
        <f t="shared" si="94"/>
        <v>1</v>
      </c>
      <c r="H170" s="1">
        <f t="shared" si="94"/>
        <v>1</v>
      </c>
      <c r="I170" s="1">
        <f t="shared" si="94"/>
        <v>1</v>
      </c>
      <c r="J170" s="1">
        <f t="shared" si="94"/>
        <v>1</v>
      </c>
      <c r="K170" s="1">
        <f t="shared" si="94"/>
        <v>1</v>
      </c>
      <c r="L170" s="1">
        <f t="shared" si="94"/>
        <v>1</v>
      </c>
      <c r="M170" s="1">
        <f t="shared" si="94"/>
        <v>1</v>
      </c>
      <c r="N170" s="1">
        <f t="shared" si="94"/>
        <v>1</v>
      </c>
      <c r="O170" s="1">
        <f t="shared" si="94"/>
        <v>1</v>
      </c>
      <c r="P170" s="1">
        <f t="shared" si="94"/>
        <v>1</v>
      </c>
      <c r="Q170" s="1">
        <f t="shared" si="94"/>
        <v>1</v>
      </c>
      <c r="R170" s="1">
        <f t="shared" si="94"/>
        <v>1</v>
      </c>
      <c r="S170" s="1">
        <f t="shared" si="94"/>
        <v>1</v>
      </c>
      <c r="T170" s="1">
        <f t="shared" si="94"/>
        <v>1</v>
      </c>
      <c r="U170" s="1">
        <f t="shared" si="94"/>
        <v>1</v>
      </c>
      <c r="V170" s="1">
        <f t="shared" si="94"/>
        <v>1</v>
      </c>
      <c r="W170" s="1">
        <f t="shared" si="94"/>
        <v>1</v>
      </c>
      <c r="X170" s="1">
        <f t="shared" si="94"/>
        <v>1</v>
      </c>
      <c r="Y170" s="1">
        <f t="shared" si="94"/>
        <v>1</v>
      </c>
    </row>
    <row r="171" spans="1:26" ht="18" x14ac:dyDescent="0.35">
      <c r="A171" s="29"/>
      <c r="B171" s="39" t="s">
        <v>87</v>
      </c>
      <c r="C171" s="40" t="s">
        <v>93</v>
      </c>
      <c r="D171" s="39"/>
      <c r="E171" s="39"/>
      <c r="F171" s="81">
        <f t="shared" ref="F171:Y171" si="96">SUMPRODUCT(F6:F14,F$162:F$170)/F$66</f>
        <v>0.6</v>
      </c>
      <c r="G171" s="81">
        <f t="shared" si="96"/>
        <v>0.34597156398104267</v>
      </c>
      <c r="H171" s="81">
        <f t="shared" si="96"/>
        <v>0.19076812116840966</v>
      </c>
      <c r="I171" s="81">
        <f t="shared" si="96"/>
        <v>0.10006193046093957</v>
      </c>
      <c r="J171" s="81">
        <f t="shared" si="96"/>
        <v>4.9678331437081315E-2</v>
      </c>
      <c r="K171" s="81">
        <f t="shared" si="96"/>
        <v>2.3261450384058666E-2</v>
      </c>
      <c r="L171" s="81">
        <f t="shared" si="96"/>
        <v>1.0269972835757391E-2</v>
      </c>
      <c r="M171" s="81">
        <f t="shared" si="96"/>
        <v>4.300301418012349E-3</v>
      </c>
      <c r="N171" s="81">
        <f t="shared" si="96"/>
        <v>1.7319175394046042E-3</v>
      </c>
      <c r="O171" s="81">
        <f t="shared" si="96"/>
        <v>6.8503298465512612E-4</v>
      </c>
      <c r="P171" s="81">
        <f t="shared" si="96"/>
        <v>2.720871175946492E-4</v>
      </c>
      <c r="Q171" s="81">
        <f t="shared" si="96"/>
        <v>1.106965668728798E-4</v>
      </c>
      <c r="R171" s="81">
        <f t="shared" si="96"/>
        <v>4.685293010760143E-5</v>
      </c>
      <c r="S171" s="81">
        <f t="shared" si="96"/>
        <v>2.0845034178703776E-5</v>
      </c>
      <c r="T171" s="81">
        <f t="shared" si="96"/>
        <v>9.797379590271194E-6</v>
      </c>
      <c r="U171" s="81">
        <f t="shared" si="96"/>
        <v>4.8671902916665923E-6</v>
      </c>
      <c r="V171" s="81">
        <f t="shared" si="96"/>
        <v>2.5492890829235059E-6</v>
      </c>
      <c r="W171" s="81">
        <f t="shared" si="96"/>
        <v>1.4020454754012477E-6</v>
      </c>
      <c r="X171" s="81">
        <f t="shared" si="96"/>
        <v>8.0592808240744275E-7</v>
      </c>
      <c r="Y171" s="81">
        <f t="shared" si="96"/>
        <v>4.8197489572736899E-7</v>
      </c>
      <c r="Z171" s="47" t="s">
        <v>111</v>
      </c>
    </row>
    <row r="172" spans="1:26" ht="18" x14ac:dyDescent="0.35">
      <c r="A172" s="29"/>
      <c r="B172" s="42" t="s">
        <v>88</v>
      </c>
      <c r="C172" s="53" t="s">
        <v>94</v>
      </c>
      <c r="D172" s="42"/>
      <c r="E172" s="42"/>
      <c r="F172" s="82">
        <f t="shared" ref="F172:Y172" si="97">SUMPRODUCT(F16:F24,F$162:F$170)/F$66</f>
        <v>0.33333333333333331</v>
      </c>
      <c r="G172" s="82">
        <f t="shared" si="97"/>
        <v>0.42654028436018959</v>
      </c>
      <c r="H172" s="82">
        <f t="shared" si="97"/>
        <v>0.39487919221060225</v>
      </c>
      <c r="I172" s="82">
        <f t="shared" si="97"/>
        <v>0.31201156035270872</v>
      </c>
      <c r="J172" s="82">
        <f t="shared" si="97"/>
        <v>0.22084610157488721</v>
      </c>
      <c r="K172" s="82">
        <f t="shared" si="97"/>
        <v>0.14273442788910484</v>
      </c>
      <c r="L172" s="82">
        <f t="shared" si="97"/>
        <v>8.5032045795579062E-2</v>
      </c>
      <c r="M172" s="82">
        <f t="shared" si="97"/>
        <v>4.7050084033751806E-2</v>
      </c>
      <c r="N172" s="82">
        <f t="shared" si="97"/>
        <v>2.444505880766995E-2</v>
      </c>
      <c r="O172" s="82">
        <f t="shared" si="97"/>
        <v>1.2133542513943999E-2</v>
      </c>
      <c r="P172" s="82">
        <f t="shared" si="97"/>
        <v>5.8859274630265615E-3</v>
      </c>
      <c r="Q172" s="82">
        <f t="shared" si="97"/>
        <v>2.854841153790505E-3</v>
      </c>
      <c r="R172" s="82">
        <f t="shared" si="97"/>
        <v>1.4112603715712901E-3</v>
      </c>
      <c r="S172" s="82">
        <f t="shared" si="97"/>
        <v>7.2084890305555921E-4</v>
      </c>
      <c r="T172" s="82">
        <f t="shared" si="97"/>
        <v>3.8345607930233977E-4</v>
      </c>
      <c r="U172" s="82">
        <f t="shared" si="97"/>
        <v>2.130379184938291E-4</v>
      </c>
      <c r="V172" s="82">
        <f t="shared" si="97"/>
        <v>1.2353734243065949E-4</v>
      </c>
      <c r="W172" s="82">
        <f t="shared" si="97"/>
        <v>7.4581059298155304E-5</v>
      </c>
      <c r="X172" s="82">
        <f t="shared" si="97"/>
        <v>4.6716390660934122E-5</v>
      </c>
      <c r="Y172" s="82">
        <f t="shared" si="97"/>
        <v>3.0252174286340732E-5</v>
      </c>
    </row>
    <row r="173" spans="1:26" ht="18" x14ac:dyDescent="0.35">
      <c r="A173" s="29"/>
      <c r="B173" s="19" t="s">
        <v>89</v>
      </c>
      <c r="C173" s="21" t="s">
        <v>95</v>
      </c>
      <c r="D173" s="19"/>
      <c r="E173" s="19"/>
      <c r="F173" s="75">
        <f t="shared" ref="F173:Y173" si="98">SUMPRODUCT(F26:F34,F$162:F$170)/F$66</f>
        <v>0</v>
      </c>
      <c r="G173" s="75">
        <f t="shared" si="98"/>
        <v>9.4786729857819899E-2</v>
      </c>
      <c r="H173" s="75">
        <f t="shared" si="98"/>
        <v>0.19473494410385864</v>
      </c>
      <c r="I173" s="75">
        <f t="shared" si="98"/>
        <v>0.25833849420507832</v>
      </c>
      <c r="J173" s="75">
        <f t="shared" si="98"/>
        <v>0.27545555610519384</v>
      </c>
      <c r="K173" s="75">
        <f t="shared" si="98"/>
        <v>0.2538115999306812</v>
      </c>
      <c r="L173" s="75">
        <f t="shared" si="98"/>
        <v>0.20870582372954294</v>
      </c>
      <c r="M173" s="75">
        <f t="shared" si="98"/>
        <v>0.15582377730598071</v>
      </c>
      <c r="N173" s="75">
        <f t="shared" si="98"/>
        <v>0.10698246093107448</v>
      </c>
      <c r="O173" s="75">
        <f t="shared" si="98"/>
        <v>6.8503298465512619E-2</v>
      </c>
      <c r="P173" s="75">
        <f t="shared" si="98"/>
        <v>4.1701437861464533E-2</v>
      </c>
      <c r="Q173" s="75">
        <f t="shared" si="98"/>
        <v>2.4702952639907596E-2</v>
      </c>
      <c r="R173" s="75">
        <f t="shared" si="98"/>
        <v>1.4558443143415927E-2</v>
      </c>
      <c r="S173" s="75">
        <f t="shared" si="98"/>
        <v>8.6850960094630014E-3</v>
      </c>
      <c r="T173" s="75">
        <f t="shared" si="98"/>
        <v>5.3041677315640769E-3</v>
      </c>
      <c r="U173" s="75">
        <f t="shared" si="98"/>
        <v>3.3352054685926039E-3</v>
      </c>
      <c r="V173" s="75">
        <f t="shared" si="98"/>
        <v>2.1629019381262287E-3</v>
      </c>
      <c r="W173" s="75">
        <f t="shared" si="98"/>
        <v>1.4456651343427095E-3</v>
      </c>
      <c r="X173" s="75">
        <f t="shared" si="98"/>
        <v>9.9402136755422825E-4</v>
      </c>
      <c r="Y173" s="75">
        <f t="shared" si="98"/>
        <v>7.0143846487228842E-4</v>
      </c>
    </row>
    <row r="174" spans="1:26" ht="18" x14ac:dyDescent="0.35">
      <c r="A174" s="29"/>
      <c r="B174" s="48" t="s">
        <v>90</v>
      </c>
      <c r="C174" s="49" t="s">
        <v>96</v>
      </c>
      <c r="D174" s="48"/>
      <c r="E174" s="48"/>
      <c r="F174" s="76">
        <f t="shared" ref="F174:Y174" si="99">SUMPRODUCT(F36:F44,F$162:F$170)/F$66</f>
        <v>0</v>
      </c>
      <c r="G174" s="76">
        <f t="shared" si="99"/>
        <v>0</v>
      </c>
      <c r="H174" s="76">
        <f t="shared" si="99"/>
        <v>2.163721601153985E-2</v>
      </c>
      <c r="I174" s="76">
        <f t="shared" si="99"/>
        <v>6.3699902680704232E-2</v>
      </c>
      <c r="J174" s="76">
        <f t="shared" si="99"/>
        <v>0.11403547596793469</v>
      </c>
      <c r="K174" s="76">
        <f t="shared" si="99"/>
        <v>0.1582862792376426</v>
      </c>
      <c r="L174" s="76">
        <f t="shared" si="99"/>
        <v>0.18556125462877709</v>
      </c>
      <c r="M174" s="76">
        <f t="shared" si="99"/>
        <v>0.19122984455458314</v>
      </c>
      <c r="N174" s="76">
        <f t="shared" si="99"/>
        <v>0.17715601906057024</v>
      </c>
      <c r="O174" s="76">
        <f t="shared" si="99"/>
        <v>0.14990046678547936</v>
      </c>
      <c r="P174" s="76">
        <f t="shared" si="99"/>
        <v>0.11771854926053123</v>
      </c>
      <c r="Q174" s="76">
        <f t="shared" si="99"/>
        <v>8.7509458023298708E-2</v>
      </c>
      <c r="R174" s="76">
        <f t="shared" si="99"/>
        <v>6.2987135204542813E-2</v>
      </c>
      <c r="S174" s="76">
        <f t="shared" si="99"/>
        <v>4.4797359507833541E-2</v>
      </c>
      <c r="T174" s="76">
        <f t="shared" si="99"/>
        <v>3.1953441146721821E-2</v>
      </c>
      <c r="U174" s="76">
        <f t="shared" si="99"/>
        <v>2.3067164897777895E-2</v>
      </c>
      <c r="V174" s="76">
        <f t="shared" si="99"/>
        <v>1.6930606586538475E-2</v>
      </c>
      <c r="W174" s="76">
        <f t="shared" si="99"/>
        <v>1.2655411956536246E-2</v>
      </c>
      <c r="X174" s="76">
        <f t="shared" si="99"/>
        <v>9.6339610042274551E-3</v>
      </c>
      <c r="Y174" s="76">
        <f t="shared" si="99"/>
        <v>7.4625288067315439E-3</v>
      </c>
    </row>
    <row r="175" spans="1:26" ht="18" x14ac:dyDescent="0.35">
      <c r="A175" s="29"/>
      <c r="B175" s="27" t="s">
        <v>91</v>
      </c>
      <c r="C175" s="28" t="s">
        <v>97</v>
      </c>
      <c r="D175" s="27"/>
      <c r="E175" s="27"/>
      <c r="F175" s="77">
        <f t="shared" ref="F175:Y175" si="100">SUMPRODUCT(F46:F54,F$162:F$170)/F$66</f>
        <v>0</v>
      </c>
      <c r="G175" s="77">
        <f t="shared" si="100"/>
        <v>0</v>
      </c>
      <c r="H175" s="77">
        <f t="shared" si="100"/>
        <v>0</v>
      </c>
      <c r="I175" s="77">
        <f t="shared" si="100"/>
        <v>3.5388834822613464E-3</v>
      </c>
      <c r="J175" s="77">
        <f t="shared" si="100"/>
        <v>1.4059168270019344E-2</v>
      </c>
      <c r="K175" s="77">
        <f t="shared" si="100"/>
        <v>3.2764362148434527E-2</v>
      </c>
      <c r="L175" s="77">
        <f t="shared" si="100"/>
        <v>5.7861422751914582E-2</v>
      </c>
      <c r="M175" s="77">
        <f t="shared" si="100"/>
        <v>8.5011642808775822E-2</v>
      </c>
      <c r="N175" s="77">
        <f t="shared" si="100"/>
        <v>0.10870458466790535</v>
      </c>
      <c r="O175" s="77">
        <f t="shared" si="100"/>
        <v>0.1241127270765711</v>
      </c>
      <c r="P175" s="77">
        <f t="shared" si="100"/>
        <v>0.12879719574632478</v>
      </c>
      <c r="Q175" s="77">
        <f t="shared" si="100"/>
        <v>0.12351476319953798</v>
      </c>
      <c r="R175" s="77">
        <f t="shared" si="100"/>
        <v>0.11156500489105901</v>
      </c>
      <c r="S175" s="77">
        <f t="shared" si="100"/>
        <v>9.6907935564611553E-2</v>
      </c>
      <c r="T175" s="77">
        <f t="shared" si="100"/>
        <v>8.2407251975249229E-2</v>
      </c>
      <c r="U175" s="77">
        <f t="shared" si="100"/>
        <v>6.9480768075704011E-2</v>
      </c>
      <c r="V175" s="77">
        <f t="shared" si="100"/>
        <v>5.8548281002292903E-2</v>
      </c>
      <c r="W175" s="77">
        <f t="shared" si="100"/>
        <v>4.9531556944350415E-2</v>
      </c>
      <c r="X175" s="77">
        <f t="shared" si="100"/>
        <v>4.2168045139007029E-2</v>
      </c>
      <c r="Y175" s="77">
        <f t="shared" si="100"/>
        <v>3.616306141077677E-2</v>
      </c>
    </row>
    <row r="176" spans="1:26" ht="18" x14ac:dyDescent="0.35">
      <c r="A176" s="29"/>
      <c r="B176" s="30" t="s">
        <v>92</v>
      </c>
      <c r="C176" s="31" t="s">
        <v>98</v>
      </c>
      <c r="D176" s="30"/>
      <c r="E176" s="30"/>
      <c r="F176" s="79">
        <f t="shared" ref="F176:Y176" si="101">SUMPRODUCT(F56:F64,F$162:F$170)/F$66</f>
        <v>0</v>
      </c>
      <c r="G176" s="79">
        <f t="shared" si="101"/>
        <v>0</v>
      </c>
      <c r="H176" s="79">
        <f t="shared" si="101"/>
        <v>0</v>
      </c>
      <c r="I176" s="79">
        <f t="shared" si="101"/>
        <v>0</v>
      </c>
      <c r="J176" s="79">
        <f t="shared" si="101"/>
        <v>3.1242596155598541E-4</v>
      </c>
      <c r="K176" s="79">
        <f t="shared" si="101"/>
        <v>1.6157767634844425E-3</v>
      </c>
      <c r="L176" s="79">
        <f t="shared" si="101"/>
        <v>4.7907945492133433E-3</v>
      </c>
      <c r="M176" s="79">
        <f t="shared" si="101"/>
        <v>1.0603279468515747E-2</v>
      </c>
      <c r="N176" s="79">
        <f t="shared" si="101"/>
        <v>1.9329943702017863E-2</v>
      </c>
      <c r="O176" s="79">
        <f t="shared" si="101"/>
        <v>3.046269050389289E-2</v>
      </c>
      <c r="P176" s="79">
        <f t="shared" si="101"/>
        <v>4.2655961109895064E-2</v>
      </c>
      <c r="Q176" s="79">
        <f t="shared" si="101"/>
        <v>5.4055559581061244E-2</v>
      </c>
      <c r="R176" s="79">
        <f t="shared" si="101"/>
        <v>6.2987135204542813E-2</v>
      </c>
      <c r="S176" s="79">
        <f t="shared" si="101"/>
        <v>6.8658682571539204E-2</v>
      </c>
      <c r="T176" s="79">
        <f t="shared" si="101"/>
        <v>7.130703016616588E-2</v>
      </c>
      <c r="U176" s="79">
        <f t="shared" si="101"/>
        <v>7.1675775212533668E-2</v>
      </c>
      <c r="V176" s="79">
        <f t="shared" si="101"/>
        <v>7.0541474022988188E-2</v>
      </c>
      <c r="W176" s="79">
        <f t="shared" si="101"/>
        <v>6.8514674879154788E-2</v>
      </c>
      <c r="X176" s="79">
        <f t="shared" si="101"/>
        <v>6.6015991773572369E-2</v>
      </c>
      <c r="Y176" s="79">
        <f t="shared" si="101"/>
        <v>6.3314584946531097E-2</v>
      </c>
    </row>
    <row r="177" spans="1:26" ht="18" x14ac:dyDescent="0.35">
      <c r="A177" s="29"/>
      <c r="B177" s="39" t="s">
        <v>99</v>
      </c>
      <c r="C177" s="40" t="s">
        <v>105</v>
      </c>
      <c r="D177" s="39"/>
      <c r="E177" s="39"/>
      <c r="F177" s="81">
        <f t="shared" ref="F177:Y177" si="102">SUMPRODUCT(F7:F15,F$162:F$170)/F$66</f>
        <v>6.6666666666666666E-2</v>
      </c>
      <c r="G177" s="81">
        <f t="shared" si="102"/>
        <v>8.5308056872037921E-2</v>
      </c>
      <c r="H177" s="81">
        <f t="shared" si="102"/>
        <v>7.8975838442120444E-2</v>
      </c>
      <c r="I177" s="81">
        <f t="shared" si="102"/>
        <v>6.2402312070541748E-2</v>
      </c>
      <c r="J177" s="81">
        <f t="shared" si="102"/>
        <v>4.4169220314977442E-2</v>
      </c>
      <c r="K177" s="81">
        <f t="shared" si="102"/>
        <v>2.8546885577820969E-2</v>
      </c>
      <c r="L177" s="81">
        <f t="shared" si="102"/>
        <v>1.7006409159115814E-2</v>
      </c>
      <c r="M177" s="81">
        <f t="shared" si="102"/>
        <v>9.4100168067503612E-3</v>
      </c>
      <c r="N177" s="81">
        <f t="shared" si="102"/>
        <v>4.8890117615339899E-3</v>
      </c>
      <c r="O177" s="81">
        <f t="shared" si="102"/>
        <v>2.4267085027887998E-3</v>
      </c>
      <c r="P177" s="81">
        <f t="shared" si="102"/>
        <v>1.1771854926053123E-3</v>
      </c>
      <c r="Q177" s="81">
        <f t="shared" si="102"/>
        <v>5.7096823075810104E-4</v>
      </c>
      <c r="R177" s="81">
        <f t="shared" si="102"/>
        <v>2.8225207431425802E-4</v>
      </c>
      <c r="S177" s="81">
        <f t="shared" si="102"/>
        <v>1.4416978061111184E-4</v>
      </c>
      <c r="T177" s="81">
        <f t="shared" si="102"/>
        <v>7.6691215860467957E-5</v>
      </c>
      <c r="U177" s="81">
        <f t="shared" si="102"/>
        <v>4.2607583698765822E-5</v>
      </c>
      <c r="V177" s="81">
        <f t="shared" si="102"/>
        <v>2.4707468486131896E-5</v>
      </c>
      <c r="W177" s="81">
        <f t="shared" si="102"/>
        <v>1.4916211859631061E-5</v>
      </c>
      <c r="X177" s="81">
        <f t="shared" si="102"/>
        <v>9.343278132186824E-6</v>
      </c>
      <c r="Y177" s="81">
        <f t="shared" si="102"/>
        <v>6.0504348572681463E-6</v>
      </c>
      <c r="Z177" s="47" t="s">
        <v>112</v>
      </c>
    </row>
    <row r="178" spans="1:26" ht="18" x14ac:dyDescent="0.35">
      <c r="A178" s="29"/>
      <c r="B178" s="42" t="s">
        <v>100</v>
      </c>
      <c r="C178" s="53" t="s">
        <v>106</v>
      </c>
      <c r="D178" s="42"/>
      <c r="E178" s="42"/>
      <c r="F178" s="82">
        <f t="shared" ref="F178:Y178" si="103">SUMPRODUCT(F17:F25,F$162:F$170)/F$66</f>
        <v>0</v>
      </c>
      <c r="G178" s="82">
        <f t="shared" si="103"/>
        <v>4.7393364928909949E-2</v>
      </c>
      <c r="H178" s="82">
        <f t="shared" si="103"/>
        <v>9.7367472051929319E-2</v>
      </c>
      <c r="I178" s="82">
        <f t="shared" si="103"/>
        <v>0.12916924710253916</v>
      </c>
      <c r="J178" s="82">
        <f t="shared" si="103"/>
        <v>0.13772777805259692</v>
      </c>
      <c r="K178" s="82">
        <f t="shared" si="103"/>
        <v>0.1269057999653406</v>
      </c>
      <c r="L178" s="82">
        <f t="shared" si="103"/>
        <v>0.10435291186477147</v>
      </c>
      <c r="M178" s="82">
        <f t="shared" si="103"/>
        <v>7.7911888652990355E-2</v>
      </c>
      <c r="N178" s="82">
        <f t="shared" si="103"/>
        <v>5.3491230465537241E-2</v>
      </c>
      <c r="O178" s="82">
        <f t="shared" si="103"/>
        <v>3.4251649232756309E-2</v>
      </c>
      <c r="P178" s="82">
        <f t="shared" si="103"/>
        <v>2.0850718930732266E-2</v>
      </c>
      <c r="Q178" s="82">
        <f t="shared" si="103"/>
        <v>1.2351476319953798E-2</v>
      </c>
      <c r="R178" s="82">
        <f t="shared" si="103"/>
        <v>7.2792215717079637E-3</v>
      </c>
      <c r="S178" s="82">
        <f t="shared" si="103"/>
        <v>4.3425480047315007E-3</v>
      </c>
      <c r="T178" s="82">
        <f t="shared" si="103"/>
        <v>2.6520838657820385E-3</v>
      </c>
      <c r="U178" s="82">
        <f t="shared" si="103"/>
        <v>1.6676027342963019E-3</v>
      </c>
      <c r="V178" s="82">
        <f t="shared" si="103"/>
        <v>1.0814509690631143E-3</v>
      </c>
      <c r="W178" s="82">
        <f t="shared" si="103"/>
        <v>7.2283256717135477E-4</v>
      </c>
      <c r="X178" s="82">
        <f t="shared" si="103"/>
        <v>4.9701068377711413E-4</v>
      </c>
      <c r="Y178" s="82">
        <f t="shared" si="103"/>
        <v>3.5071923243614421E-4</v>
      </c>
    </row>
    <row r="179" spans="1:26" ht="18" x14ac:dyDescent="0.35">
      <c r="A179" s="29"/>
      <c r="B179" s="19" t="s">
        <v>101</v>
      </c>
      <c r="C179" s="21" t="s">
        <v>107</v>
      </c>
      <c r="D179" s="19"/>
      <c r="E179" s="19"/>
      <c r="F179" s="75">
        <f t="shared" ref="F179:Y179" si="104">SUMPRODUCT(F27:F35,F$162:F$170)/F$66</f>
        <v>0</v>
      </c>
      <c r="G179" s="75">
        <f t="shared" si="104"/>
        <v>0</v>
      </c>
      <c r="H179" s="75">
        <f t="shared" si="104"/>
        <v>2.163721601153985E-2</v>
      </c>
      <c r="I179" s="75">
        <f t="shared" si="104"/>
        <v>6.3699902680704232E-2</v>
      </c>
      <c r="J179" s="75">
        <f t="shared" si="104"/>
        <v>0.11403547596793469</v>
      </c>
      <c r="K179" s="75">
        <f t="shared" si="104"/>
        <v>0.1582862792376426</v>
      </c>
      <c r="L179" s="75">
        <f t="shared" si="104"/>
        <v>0.18556125462877709</v>
      </c>
      <c r="M179" s="75">
        <f t="shared" si="104"/>
        <v>0.19122984455458314</v>
      </c>
      <c r="N179" s="75">
        <f t="shared" si="104"/>
        <v>0.17715601906057024</v>
      </c>
      <c r="O179" s="75">
        <f t="shared" si="104"/>
        <v>0.14990046678547936</v>
      </c>
      <c r="P179" s="75">
        <f t="shared" si="104"/>
        <v>0.11771854926053123</v>
      </c>
      <c r="Q179" s="75">
        <f t="shared" si="104"/>
        <v>8.7509458023298708E-2</v>
      </c>
      <c r="R179" s="75">
        <f t="shared" si="104"/>
        <v>6.2987135204542813E-2</v>
      </c>
      <c r="S179" s="75">
        <f t="shared" si="104"/>
        <v>4.4797359507833541E-2</v>
      </c>
      <c r="T179" s="75">
        <f t="shared" si="104"/>
        <v>3.1953441146721821E-2</v>
      </c>
      <c r="U179" s="75">
        <f t="shared" si="104"/>
        <v>2.3067164897777895E-2</v>
      </c>
      <c r="V179" s="75">
        <f t="shared" si="104"/>
        <v>1.6930606586538475E-2</v>
      </c>
      <c r="W179" s="75">
        <f t="shared" si="104"/>
        <v>1.2655411956536246E-2</v>
      </c>
      <c r="X179" s="75">
        <f t="shared" si="104"/>
        <v>9.6339610042274551E-3</v>
      </c>
      <c r="Y179" s="75">
        <f t="shared" si="104"/>
        <v>7.4625288067315439E-3</v>
      </c>
    </row>
    <row r="180" spans="1:26" ht="18" x14ac:dyDescent="0.35">
      <c r="A180" s="29"/>
      <c r="B180" s="48" t="s">
        <v>102</v>
      </c>
      <c r="C180" s="73" t="s">
        <v>108</v>
      </c>
      <c r="D180" s="48"/>
      <c r="E180" s="48"/>
      <c r="F180" s="76">
        <f t="shared" ref="F180:Y180" si="105">SUMPRODUCT(F37:F45,F$162:F$170)/F$66</f>
        <v>0</v>
      </c>
      <c r="G180" s="76">
        <f t="shared" si="105"/>
        <v>0</v>
      </c>
      <c r="H180" s="76">
        <f t="shared" si="105"/>
        <v>0</v>
      </c>
      <c r="I180" s="76">
        <f t="shared" si="105"/>
        <v>7.0777669645226927E-3</v>
      </c>
      <c r="J180" s="76">
        <f t="shared" si="105"/>
        <v>2.8118336540038688E-2</v>
      </c>
      <c r="K180" s="76">
        <f t="shared" si="105"/>
        <v>6.5528724296869054E-2</v>
      </c>
      <c r="L180" s="76">
        <f t="shared" si="105"/>
        <v>0.11572284550382916</v>
      </c>
      <c r="M180" s="76">
        <f t="shared" si="105"/>
        <v>0.17002328561755164</v>
      </c>
      <c r="N180" s="76">
        <f t="shared" si="105"/>
        <v>0.2174091693358107</v>
      </c>
      <c r="O180" s="76">
        <f t="shared" si="105"/>
        <v>0.24822545415314221</v>
      </c>
      <c r="P180" s="76">
        <f t="shared" si="105"/>
        <v>0.25759439149264957</v>
      </c>
      <c r="Q180" s="76">
        <f t="shared" si="105"/>
        <v>0.24702952639907597</v>
      </c>
      <c r="R180" s="76">
        <f t="shared" si="105"/>
        <v>0.22313000978211803</v>
      </c>
      <c r="S180" s="76">
        <f t="shared" si="105"/>
        <v>0.19381587112922311</v>
      </c>
      <c r="T180" s="76">
        <f t="shared" si="105"/>
        <v>0.16481450395049846</v>
      </c>
      <c r="U180" s="76">
        <f t="shared" si="105"/>
        <v>0.13896153615140802</v>
      </c>
      <c r="V180" s="76">
        <f t="shared" si="105"/>
        <v>0.11709656200458581</v>
      </c>
      <c r="W180" s="76">
        <f t="shared" si="105"/>
        <v>9.9063113888700829E-2</v>
      </c>
      <c r="X180" s="76">
        <f t="shared" si="105"/>
        <v>8.4336090278014059E-2</v>
      </c>
      <c r="Y180" s="76">
        <f t="shared" si="105"/>
        <v>7.232612282155354E-2</v>
      </c>
    </row>
    <row r="181" spans="1:26" ht="18" x14ac:dyDescent="0.35">
      <c r="A181" s="29"/>
      <c r="B181" s="27" t="s">
        <v>103</v>
      </c>
      <c r="C181" s="28" t="s">
        <v>109</v>
      </c>
      <c r="D181" s="27"/>
      <c r="E181" s="27"/>
      <c r="F181" s="77">
        <f t="shared" ref="F181:Y181" si="106">SUMPRODUCT(F47:F55,F$162:F$170)/F$66</f>
        <v>0</v>
      </c>
      <c r="G181" s="77">
        <f t="shared" si="106"/>
        <v>0</v>
      </c>
      <c r="H181" s="77">
        <f t="shared" si="106"/>
        <v>0</v>
      </c>
      <c r="I181" s="77">
        <f t="shared" si="106"/>
        <v>0</v>
      </c>
      <c r="J181" s="77">
        <f t="shared" si="106"/>
        <v>1.5621298077799271E-3</v>
      </c>
      <c r="K181" s="77">
        <f t="shared" si="106"/>
        <v>8.0788838174222135E-3</v>
      </c>
      <c r="L181" s="77">
        <f t="shared" si="106"/>
        <v>2.3953972746066716E-2</v>
      </c>
      <c r="M181" s="77">
        <f t="shared" si="106"/>
        <v>5.3016397342578736E-2</v>
      </c>
      <c r="N181" s="77">
        <f t="shared" si="106"/>
        <v>9.6649718510089314E-2</v>
      </c>
      <c r="O181" s="77">
        <f t="shared" si="106"/>
        <v>0.15231345251946446</v>
      </c>
      <c r="P181" s="77">
        <f t="shared" si="106"/>
        <v>0.21327980554947534</v>
      </c>
      <c r="Q181" s="77">
        <f t="shared" si="106"/>
        <v>0.27027779790530621</v>
      </c>
      <c r="R181" s="77">
        <f t="shared" si="106"/>
        <v>0.31493567602271411</v>
      </c>
      <c r="S181" s="77">
        <f t="shared" si="106"/>
        <v>0.34329341285769605</v>
      </c>
      <c r="T181" s="77">
        <f t="shared" si="106"/>
        <v>0.35653515083082937</v>
      </c>
      <c r="U181" s="77">
        <f t="shared" si="106"/>
        <v>0.35837887606266833</v>
      </c>
      <c r="V181" s="77">
        <f t="shared" si="106"/>
        <v>0.35270737011494097</v>
      </c>
      <c r="W181" s="77">
        <f t="shared" si="106"/>
        <v>0.3425733743957739</v>
      </c>
      <c r="X181" s="77">
        <f t="shared" si="106"/>
        <v>0.33007995886786184</v>
      </c>
      <c r="Y181" s="77">
        <f t="shared" si="106"/>
        <v>0.31657292473265553</v>
      </c>
    </row>
    <row r="182" spans="1:26" ht="18" x14ac:dyDescent="0.35">
      <c r="A182" s="29"/>
      <c r="B182" s="30" t="s">
        <v>104</v>
      </c>
      <c r="C182" s="31" t="s">
        <v>110</v>
      </c>
      <c r="D182" s="30"/>
      <c r="E182" s="30"/>
      <c r="F182" s="79">
        <f t="shared" ref="F182:Y182" si="107">SUMPRODUCT(F57:F65,F$162:F$170)/F$66</f>
        <v>0</v>
      </c>
      <c r="G182" s="79">
        <f t="shared" si="107"/>
        <v>0</v>
      </c>
      <c r="H182" s="79">
        <f t="shared" si="107"/>
        <v>0</v>
      </c>
      <c r="I182" s="79">
        <f t="shared" si="107"/>
        <v>0</v>
      </c>
      <c r="J182" s="79">
        <f t="shared" si="107"/>
        <v>0</v>
      </c>
      <c r="K182" s="79">
        <f t="shared" si="107"/>
        <v>1.7953075149827139E-4</v>
      </c>
      <c r="L182" s="79">
        <f t="shared" si="107"/>
        <v>1.1812918066553448E-3</v>
      </c>
      <c r="M182" s="79">
        <f t="shared" si="107"/>
        <v>4.3896374359261789E-3</v>
      </c>
      <c r="N182" s="79">
        <f t="shared" si="107"/>
        <v>1.2054866157816032E-2</v>
      </c>
      <c r="O182" s="79">
        <f t="shared" si="107"/>
        <v>2.7084510476313762E-2</v>
      </c>
      <c r="P182" s="79">
        <f t="shared" si="107"/>
        <v>5.2348190715169489E-2</v>
      </c>
      <c r="Q182" s="79">
        <f t="shared" si="107"/>
        <v>8.9512501957138293E-2</v>
      </c>
      <c r="R182" s="79">
        <f t="shared" si="107"/>
        <v>0.13782987359936338</v>
      </c>
      <c r="S182" s="79">
        <f t="shared" si="107"/>
        <v>0.19381587112922311</v>
      </c>
      <c r="T182" s="79">
        <f t="shared" si="107"/>
        <v>0.2526029845117142</v>
      </c>
      <c r="U182" s="79">
        <f t="shared" si="107"/>
        <v>0.310105393806757</v>
      </c>
      <c r="V182" s="79">
        <f t="shared" si="107"/>
        <v>0.36384995267492615</v>
      </c>
      <c r="W182" s="79">
        <f t="shared" si="107"/>
        <v>0.41274705896080033</v>
      </c>
      <c r="X182" s="79">
        <f t="shared" si="107"/>
        <v>0.45658409428488295</v>
      </c>
      <c r="Y182" s="79">
        <f t="shared" si="107"/>
        <v>0.49560930619367227</v>
      </c>
    </row>
    <row r="183" spans="1:26" x14ac:dyDescent="0.25">
      <c r="A183" s="29"/>
      <c r="B183" s="25" t="s">
        <v>42</v>
      </c>
      <c r="C183" s="25"/>
      <c r="D183" s="25"/>
      <c r="E183" s="25"/>
      <c r="F183" s="78">
        <f>SUM(F171:F182)</f>
        <v>1</v>
      </c>
      <c r="G183" s="78">
        <f t="shared" ref="G183:Y183" si="108">SUM(G171:G182)</f>
        <v>1</v>
      </c>
      <c r="H183" s="78">
        <f t="shared" si="108"/>
        <v>1</v>
      </c>
      <c r="I183" s="78">
        <f t="shared" si="108"/>
        <v>1.0000000000000002</v>
      </c>
      <c r="J183" s="78">
        <f t="shared" si="108"/>
        <v>1.0000000000000002</v>
      </c>
      <c r="K183" s="78">
        <f t="shared" si="108"/>
        <v>0.99999999999999978</v>
      </c>
      <c r="L183" s="78">
        <f t="shared" si="108"/>
        <v>1</v>
      </c>
      <c r="M183" s="78">
        <f t="shared" si="108"/>
        <v>0.99999999999999989</v>
      </c>
      <c r="N183" s="78">
        <f t="shared" si="108"/>
        <v>0.99999999999999989</v>
      </c>
      <c r="O183" s="78">
        <f t="shared" si="108"/>
        <v>1</v>
      </c>
      <c r="P183" s="78">
        <f t="shared" si="108"/>
        <v>1</v>
      </c>
      <c r="Q183" s="78">
        <f t="shared" si="108"/>
        <v>1</v>
      </c>
      <c r="R183" s="78">
        <f t="shared" si="108"/>
        <v>1</v>
      </c>
      <c r="S183" s="78">
        <f t="shared" si="108"/>
        <v>1</v>
      </c>
      <c r="T183" s="78">
        <f t="shared" si="108"/>
        <v>1</v>
      </c>
      <c r="U183" s="78">
        <f t="shared" si="108"/>
        <v>1</v>
      </c>
      <c r="V183" s="78">
        <f t="shared" si="108"/>
        <v>1</v>
      </c>
      <c r="W183" s="78">
        <f t="shared" si="108"/>
        <v>1</v>
      </c>
      <c r="X183" s="78">
        <f t="shared" si="108"/>
        <v>1</v>
      </c>
      <c r="Y183" s="78">
        <f t="shared" si="108"/>
        <v>1</v>
      </c>
    </row>
    <row r="184" spans="1:26" ht="18" x14ac:dyDescent="0.35">
      <c r="A184" s="29"/>
      <c r="B184" s="30" t="s">
        <v>43</v>
      </c>
      <c r="C184" s="31" t="s">
        <v>113</v>
      </c>
      <c r="D184" s="30"/>
      <c r="E184" s="30"/>
      <c r="F184" s="79">
        <f>F171*LOG(F171/(F130*F132),2)+F172*LOG(F172/(F130*F133),2)+F177*LOG(F177/(F129*F132),2)</f>
        <v>4.0695605961900458E-2</v>
      </c>
      <c r="G184" s="79">
        <f>G171*LOG(G171/(G130*G132),2)+G172*LOG(G172/(G130*G133),2)+G173*LOG(G173/(G130*G134),2)+G177*LOG(G177/(G129*G132),2)+G178*LOG(G178/(G129*G133),2)</f>
        <v>3.3080055928041627E-2</v>
      </c>
      <c r="H184" s="79">
        <f>H171*LOG(H171/(H130*H132),2)+H172*LOG(H172/(H130*H133),2)+H173*LOG(H173/(H130*H134),2)+H174*LOG(H174/(H130*H135),2)+H177*LOG(H177/(H129*H132),2)+H178*LOG(H178/(H129*H133),2)+H179*LOG(H179/(H129*H134),2)</f>
        <v>2.7906943250926266E-2</v>
      </c>
      <c r="I184" s="79">
        <f>I171*LOG(I171/(I130*I132),2)+I172*LOG(I172/(I130*I133),2)+I173*LOG(I173/(I130*I134),2)+I174*LOG(I174/(I130*I135),2)+I175*LOG(I175/(I130*I136),2)+I177*LOG(I177/(I129*I132),2)+I178*LOG(I178/(I129*I133),2)+I179*LOG(I179/(I129*I134),2)+I180*LOG(I180/(I129*I135),2)</f>
        <v>2.506484616623595E-2</v>
      </c>
      <c r="J184" s="79">
        <f>J171*LOG(J171/(J130*J132),2)+J172*LOG(J172/(J130*J133),2)+J173*LOG(J173/(J130*J134),2)+J174*LOG(J174/(J130*J135),2)+J175*LOG(J175/(J130*J136),2)+J176*LOG(J176/(J130*J137),2)+J177*LOG(J177/(J129*J132),2)+J178*LOG(J178/(J129*J133),2)+J179*LOG(J179/(J129*J134),2)+J180*LOG(J180/(J129*J135),2)+J181*LOG(J181/(J129*J136),2)</f>
        <v>2.3147755643517252E-2</v>
      </c>
      <c r="K184" s="79">
        <f>K171*LOG(K171/(K130*K132),2)+K172*LOG(K172/(K130*K133),2)+K173*LOG(K173/(K130*K134),2)+K174*LOG(K174/(K130*K135),2)+K175*LOG(K175/(K130*K136),2)+K176*LOG(K176/(K130*K137),2)+K177*LOG(K177/(K129*K132),2)+K178*LOG(K178/(K129*K133),2)+K179*LOG(K179/(K129*K134),2)+K180*LOG(K180/(K129*K135),2)+K181*LOG(K181/(K129*K136),2)+K182*LOG(K182/(K129*K137),2)</f>
        <v>2.1439131029002044E-2</v>
      </c>
      <c r="L184" s="79">
        <f t="shared" ref="L184:Y184" si="109">L171*LOG(L171/(L130*L132),2)+L172*LOG(L172/(L130*L133),2)+L173*LOG(L173/(L130*L134),2)+L174*LOG(L174/(L130*L135),2)+L175*LOG(L175/(L130*L136),2)+L176*LOG(L176/(L130*L137),2)+L177*LOG(L177/(L129*L132),2)+L178*LOG(L178/(L129*L133),2)+L179*LOG(L179/(L129*L134),2)+L180*LOG(L180/(L129*L135),2)+L181*LOG(L181/(L129*L136),2)+L182*LOG(L182/(L129*L137),2)</f>
        <v>1.9655121216378846E-2</v>
      </c>
      <c r="M184" s="79">
        <f t="shared" si="109"/>
        <v>1.7681869059273783E-2</v>
      </c>
      <c r="N184" s="79">
        <f t="shared" si="109"/>
        <v>1.5474796577081201E-2</v>
      </c>
      <c r="O184" s="79">
        <f t="shared" si="109"/>
        <v>1.304678633671808E-2</v>
      </c>
      <c r="P184" s="79">
        <f t="shared" si="109"/>
        <v>1.0484161425692438E-2</v>
      </c>
      <c r="Q184" s="79">
        <f t="shared" si="109"/>
        <v>7.955719023845554E-3</v>
      </c>
      <c r="R184" s="79">
        <f t="shared" si="109"/>
        <v>5.6844794425976071E-3</v>
      </c>
      <c r="S184" s="79">
        <f t="shared" si="109"/>
        <v>3.8629416152117461E-3</v>
      </c>
      <c r="T184" s="79">
        <f t="shared" si="109"/>
        <v>2.5532345312741823E-3</v>
      </c>
      <c r="U184" s="79">
        <f t="shared" si="109"/>
        <v>1.6767992270262985E-3</v>
      </c>
      <c r="V184" s="79">
        <f t="shared" si="109"/>
        <v>1.110174591118139E-3</v>
      </c>
      <c r="W184" s="79">
        <f t="shared" si="109"/>
        <v>7.4703320512482362E-4</v>
      </c>
      <c r="X184" s="79">
        <f t="shared" si="109"/>
        <v>5.1279666972404037E-4</v>
      </c>
      <c r="Y184" s="79">
        <f t="shared" si="109"/>
        <v>3.5949513036309839E-4</v>
      </c>
    </row>
    <row r="185" spans="1:26" ht="18.75" x14ac:dyDescent="0.35">
      <c r="A185" s="29"/>
      <c r="B185" s="33" t="s">
        <v>45</v>
      </c>
      <c r="C185" s="34" t="s">
        <v>114</v>
      </c>
      <c r="D185" s="33"/>
      <c r="E185" s="33"/>
      <c r="F185" s="80">
        <f>-LOG(F171/(F130*F132))/LOG(F171,2)</f>
        <v>-2.1431485144298209E-2</v>
      </c>
      <c r="G185" s="80">
        <f>-LOG(G171/(G130*G132))/LOG(G171,2)</f>
        <v>-2.2130038579166709E-2</v>
      </c>
      <c r="H185" s="80">
        <f t="shared" ref="H185:Y185" si="110">-LOG(H171/(H130*H132))/LOG(H171,2)</f>
        <v>-2.2857058933975074E-2</v>
      </c>
      <c r="I185" s="80">
        <f t="shared" si="110"/>
        <v>-2.3588946152177791E-2</v>
      </c>
      <c r="J185" s="80">
        <f t="shared" si="110"/>
        <v>-2.4280618890096042E-2</v>
      </c>
      <c r="K185" s="80">
        <f t="shared" si="110"/>
        <v>-2.4853030992805957E-2</v>
      </c>
      <c r="L185" s="80">
        <f t="shared" si="110"/>
        <v>-2.5180917793570356E-2</v>
      </c>
      <c r="M185" s="80">
        <f t="shared" si="110"/>
        <v>-2.5096493094345772E-2</v>
      </c>
      <c r="N185" s="80">
        <f t="shared" si="110"/>
        <v>-2.4441580281666334E-2</v>
      </c>
      <c r="O185" s="80">
        <f t="shared" si="110"/>
        <v>-2.3179453390399028E-2</v>
      </c>
      <c r="P185" s="80">
        <f t="shared" si="110"/>
        <v>-2.1455572608004854E-2</v>
      </c>
      <c r="Q185" s="80">
        <f t="shared" si="110"/>
        <v>-1.9475615961056562E-2</v>
      </c>
      <c r="R185" s="80">
        <f t="shared" si="110"/>
        <v>-1.7430122930644654E-2</v>
      </c>
      <c r="S185" s="80">
        <f t="shared" si="110"/>
        <v>-1.5468215372350937E-2</v>
      </c>
      <c r="T185" s="80">
        <f t="shared" si="110"/>
        <v>-1.3685280650921517E-2</v>
      </c>
      <c r="U185" s="80">
        <f t="shared" si="110"/>
        <v>-1.2120961274201399E-2</v>
      </c>
      <c r="V185" s="80">
        <f t="shared" si="110"/>
        <v>-1.0775444496042839E-2</v>
      </c>
      <c r="W185" s="80">
        <f t="shared" si="110"/>
        <v>-9.6286413302170311E-3</v>
      </c>
      <c r="X185" s="80">
        <f t="shared" si="110"/>
        <v>-8.6534197119908732E-3</v>
      </c>
      <c r="Y185" s="80">
        <f t="shared" si="110"/>
        <v>-7.8225776619996832E-3</v>
      </c>
    </row>
    <row r="186" spans="1:26" ht="18.75" x14ac:dyDescent="0.35">
      <c r="A186" s="29"/>
      <c r="B186" s="39" t="s">
        <v>47</v>
      </c>
      <c r="C186" s="40" t="s">
        <v>115</v>
      </c>
      <c r="D186" s="39"/>
      <c r="E186" s="39"/>
      <c r="F186" s="81">
        <f>-LOG(F177/(F129*F132))/LOG(F177,2)</f>
        <v>4.507197085416572E-2</v>
      </c>
      <c r="G186" s="81">
        <f>-LOG(G177/(G129*G132))/LOG(G177,2)</f>
        <v>4.8816399195333461E-2</v>
      </c>
      <c r="H186" s="81">
        <f t="shared" ref="H186:Y186" si="111">-LOG(H177/(H129*H132))/LOG(H177,2)</f>
        <v>4.6395249474036115E-2</v>
      </c>
      <c r="I186" s="81">
        <f t="shared" si="111"/>
        <v>4.1367436229133324E-2</v>
      </c>
      <c r="J186" s="81">
        <f t="shared" si="111"/>
        <v>3.5548036377601587E-2</v>
      </c>
      <c r="K186" s="81">
        <f t="shared" si="111"/>
        <v>2.9793869783069662E-2</v>
      </c>
      <c r="L186" s="81">
        <f t="shared" si="111"/>
        <v>2.4458639177955481E-2</v>
      </c>
      <c r="M186" s="81">
        <f t="shared" si="111"/>
        <v>1.9669744264297538E-2</v>
      </c>
      <c r="N186" s="81">
        <f t="shared" si="111"/>
        <v>1.5481060355271907E-2</v>
      </c>
      <c r="O186" s="81">
        <f t="shared" si="111"/>
        <v>1.193798659272235E-2</v>
      </c>
      <c r="P186" s="81">
        <f t="shared" si="111"/>
        <v>9.0645104793065315E-3</v>
      </c>
      <c r="Q186" s="81">
        <f t="shared" si="111"/>
        <v>6.8187303831939577E-3</v>
      </c>
      <c r="R186" s="81">
        <f t="shared" si="111"/>
        <v>5.1146397097677496E-3</v>
      </c>
      <c r="S186" s="81">
        <f t="shared" si="111"/>
        <v>3.8511311457095306E-3</v>
      </c>
      <c r="T186" s="81">
        <f t="shared" si="111"/>
        <v>2.9285022296285167E-3</v>
      </c>
      <c r="U186" s="81">
        <f t="shared" si="111"/>
        <v>2.2580929781451887E-3</v>
      </c>
      <c r="V186" s="81">
        <f t="shared" si="111"/>
        <v>1.7688808767078821E-3</v>
      </c>
      <c r="W186" s="81">
        <f t="shared" si="111"/>
        <v>1.4081653788235501E-3</v>
      </c>
      <c r="X186" s="81">
        <f t="shared" si="111"/>
        <v>1.138524531475221E-3</v>
      </c>
      <c r="Y186" s="81">
        <f t="shared" si="111"/>
        <v>9.3390588797977853E-4</v>
      </c>
    </row>
    <row r="187" spans="1:26" ht="18.75" x14ac:dyDescent="0.35">
      <c r="A187" s="29"/>
      <c r="B187" s="42" t="s">
        <v>116</v>
      </c>
      <c r="C187" s="53" t="s">
        <v>117</v>
      </c>
      <c r="D187" s="42"/>
      <c r="E187" s="42"/>
      <c r="F187" s="82"/>
      <c r="G187" s="82">
        <f>-LOG(G178/(G129*G133))/LOG(G178,2)</f>
        <v>-2.7931529241303762E-2</v>
      </c>
      <c r="H187" s="82">
        <f t="shared" ref="H187:Y187" si="112">-LOG(H178/(H129*H133))/LOG(H178,2)</f>
        <v>-1.1646238281645661E-4</v>
      </c>
      <c r="I187" s="82">
        <f t="shared" si="112"/>
        <v>1.6142270649958115E-2</v>
      </c>
      <c r="J187" s="82">
        <f t="shared" si="112"/>
        <v>2.5083395847533326E-2</v>
      </c>
      <c r="K187" s="82">
        <f t="shared" si="112"/>
        <v>2.8338147694043476E-2</v>
      </c>
      <c r="L187" s="82">
        <f t="shared" si="112"/>
        <v>2.7632834016899119E-2</v>
      </c>
      <c r="M187" s="82">
        <f t="shared" si="112"/>
        <v>2.4630982435811268E-2</v>
      </c>
      <c r="N187" s="82">
        <f t="shared" si="112"/>
        <v>2.0612138713416901E-2</v>
      </c>
      <c r="O187" s="82">
        <f t="shared" si="112"/>
        <v>1.6433021378791848E-2</v>
      </c>
      <c r="P187" s="82">
        <f t="shared" si="112"/>
        <v>1.262966099042985E-2</v>
      </c>
      <c r="Q187" s="82">
        <f t="shared" si="112"/>
        <v>9.4840134309360571E-3</v>
      </c>
      <c r="R187" s="82">
        <f t="shared" si="112"/>
        <v>7.0464302134112464E-3</v>
      </c>
      <c r="S187" s="82">
        <f t="shared" si="112"/>
        <v>5.2364344491672259E-3</v>
      </c>
      <c r="T187" s="82">
        <f t="shared" si="112"/>
        <v>3.9257141049559166E-3</v>
      </c>
      <c r="U187" s="82">
        <f t="shared" si="112"/>
        <v>2.9851478379142151E-3</v>
      </c>
      <c r="V187" s="82">
        <f t="shared" si="112"/>
        <v>2.3081848291972508E-3</v>
      </c>
      <c r="W187" s="82">
        <f t="shared" si="112"/>
        <v>1.8157923392866568E-3</v>
      </c>
      <c r="X187" s="82">
        <f t="shared" si="112"/>
        <v>1.4524321384759961E-3</v>
      </c>
      <c r="Y187" s="82">
        <f t="shared" si="112"/>
        <v>1.1799583436623423E-3</v>
      </c>
    </row>
    <row r="188" spans="1:26" s="23" customFormat="1" ht="18.75" x14ac:dyDescent="0.35">
      <c r="A188" s="74"/>
      <c r="B188" s="45" t="s">
        <v>118</v>
      </c>
      <c r="C188" s="46" t="s">
        <v>119</v>
      </c>
      <c r="D188" s="45"/>
      <c r="E188" s="45"/>
      <c r="F188" s="83"/>
      <c r="G188" s="83"/>
      <c r="H188" s="83"/>
      <c r="I188" s="83"/>
      <c r="J188" s="83"/>
      <c r="K188" s="83">
        <f t="shared" ref="K188:Y188" si="113">-LOG(K182/(K129*K137))/LOG(K182,2)</f>
        <v>-4.7277843151448548E-2</v>
      </c>
      <c r="L188" s="83">
        <f t="shared" si="113"/>
        <v>-3.6485040725279069E-2</v>
      </c>
      <c r="M188" s="83">
        <f t="shared" si="113"/>
        <v>-3.0337255435425793E-2</v>
      </c>
      <c r="N188" s="83">
        <f t="shared" si="113"/>
        <v>-2.5889026714313146E-2</v>
      </c>
      <c r="O188" s="83">
        <f t="shared" si="113"/>
        <v>-2.2206298817932311E-2</v>
      </c>
      <c r="P188" s="83">
        <f t="shared" si="113"/>
        <v>-1.8876733556810306E-2</v>
      </c>
      <c r="Q188" s="83">
        <f t="shared" si="113"/>
        <v>-1.5724245226036871E-2</v>
      </c>
      <c r="R188" s="83">
        <f t="shared" si="113"/>
        <v>-1.2750598821605806E-2</v>
      </c>
      <c r="S188" s="83">
        <f t="shared" si="113"/>
        <v>-1.0099922097748258E-2</v>
      </c>
      <c r="T188" s="83">
        <f t="shared" si="113"/>
        <v>-7.9284173170651989E-3</v>
      </c>
      <c r="U188" s="83">
        <f t="shared" si="113"/>
        <v>-6.2427081028726371E-3</v>
      </c>
      <c r="V188" s="83">
        <f t="shared" si="113"/>
        <v>-4.9642664306029857E-3</v>
      </c>
      <c r="W188" s="83">
        <f t="shared" si="113"/>
        <v>-3.9989444323272538E-3</v>
      </c>
      <c r="X188" s="83">
        <f t="shared" si="113"/>
        <v>-3.2658588459507048E-3</v>
      </c>
      <c r="Y188" s="83">
        <f t="shared" si="113"/>
        <v>-2.7031753098328798E-3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2022-09-14T06:55:01Z</dcterms:modified>
</cp:coreProperties>
</file>