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bv-my.sharepoint.com/personal/jdubruque_cmbv_com/Documents/Zarchives recherche CmbV/2022 Livre ARM Performers Composers/"/>
    </mc:Choice>
  </mc:AlternateContent>
  <xr:revisionPtr revIDLastSave="63" documentId="8_{4226DE81-73E7-3D4C-AE9B-10C04E251EBC}" xr6:coauthVersionLast="47" xr6:coauthVersionMax="47" xr10:uidLastSave="{5C74309D-8656-D845-8F8D-E4944B86A576}"/>
  <bookViews>
    <workbookView xWindow="3100" yWindow="1880" windowWidth="33180" windowHeight="18180" xr2:uid="{FAA26048-882C-3B42-ADB4-2C2E98A0F1F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4" i="1"/>
  <c r="I26" i="1"/>
  <c r="I27" i="1"/>
  <c r="I28" i="1"/>
  <c r="I29" i="1"/>
  <c r="I57" i="1"/>
  <c r="D124" i="1" l="1"/>
  <c r="F124" i="1"/>
  <c r="F123" i="1"/>
  <c r="I123" i="1" s="1"/>
  <c r="G122" i="1"/>
  <c r="F122" i="1"/>
  <c r="F121" i="1"/>
  <c r="D121" i="1"/>
  <c r="I121" i="1" s="1"/>
  <c r="G120" i="1"/>
  <c r="D120" i="1"/>
  <c r="F120" i="1"/>
  <c r="D119" i="1"/>
  <c r="G119" i="1"/>
  <c r="F119" i="1"/>
  <c r="D118" i="1"/>
  <c r="F118" i="1"/>
  <c r="G118" i="1"/>
  <c r="F117" i="1"/>
  <c r="G117" i="1"/>
  <c r="F116" i="1"/>
  <c r="G116" i="1"/>
  <c r="D116" i="1"/>
  <c r="F115" i="1"/>
  <c r="G115" i="1"/>
  <c r="D115" i="1"/>
  <c r="I115" i="1" s="1"/>
  <c r="E115" i="1"/>
  <c r="D114" i="1"/>
  <c r="F114" i="1"/>
  <c r="F113" i="1"/>
  <c r="D113" i="1"/>
  <c r="G113" i="1"/>
  <c r="E111" i="1"/>
  <c r="G111" i="1"/>
  <c r="D111" i="1"/>
  <c r="F111" i="1"/>
  <c r="E113" i="1"/>
  <c r="F112" i="1"/>
  <c r="G112" i="1"/>
  <c r="E112" i="1"/>
  <c r="D112" i="1"/>
  <c r="D110" i="1"/>
  <c r="I110" i="1" s="1"/>
  <c r="F110" i="1"/>
  <c r="G110" i="1"/>
  <c r="F109" i="1"/>
  <c r="E109" i="1"/>
  <c r="G109" i="1"/>
  <c r="F108" i="1"/>
  <c r="E108" i="1"/>
  <c r="G108" i="1"/>
  <c r="F105" i="1"/>
  <c r="D105" i="1"/>
  <c r="F107" i="1"/>
  <c r="I107" i="1" s="1"/>
  <c r="G106" i="1"/>
  <c r="F106" i="1"/>
  <c r="E106" i="1"/>
  <c r="E105" i="1"/>
  <c r="G105" i="1"/>
  <c r="G104" i="1"/>
  <c r="E104" i="1"/>
  <c r="D104" i="1"/>
  <c r="F104" i="1"/>
  <c r="E103" i="1"/>
  <c r="G103" i="1"/>
  <c r="D103" i="1"/>
  <c r="I103" i="1" s="1"/>
  <c r="G102" i="1"/>
  <c r="E102" i="1"/>
  <c r="F102" i="1"/>
  <c r="G101" i="1"/>
  <c r="E101" i="1"/>
  <c r="I101" i="1" s="1"/>
  <c r="G100" i="1"/>
  <c r="F100" i="1"/>
  <c r="D100" i="1"/>
  <c r="E100" i="1"/>
  <c r="G99" i="1"/>
  <c r="D99" i="1"/>
  <c r="E99" i="1"/>
  <c r="F99" i="1"/>
  <c r="E98" i="1"/>
  <c r="D98" i="1"/>
  <c r="F98" i="1"/>
  <c r="G98" i="1"/>
  <c r="E97" i="1"/>
  <c r="G97" i="1"/>
  <c r="F97" i="1"/>
  <c r="G96" i="1"/>
  <c r="E96" i="1"/>
  <c r="F96" i="1"/>
  <c r="G95" i="1"/>
  <c r="E95" i="1"/>
  <c r="D95" i="1"/>
  <c r="E94" i="1"/>
  <c r="G94" i="1"/>
  <c r="E93" i="1"/>
  <c r="D93" i="1"/>
  <c r="G93" i="1"/>
  <c r="F92" i="1"/>
  <c r="E92" i="1"/>
  <c r="D92" i="1"/>
  <c r="G92" i="1"/>
  <c r="E91" i="1"/>
  <c r="G91" i="1"/>
  <c r="F91" i="1"/>
  <c r="D91" i="1"/>
  <c r="D90" i="1"/>
  <c r="E90" i="1"/>
  <c r="G90" i="1"/>
  <c r="F90" i="1"/>
  <c r="G89" i="1"/>
  <c r="E89" i="1"/>
  <c r="I89" i="1" s="1"/>
  <c r="G88" i="1"/>
  <c r="E88" i="1"/>
  <c r="D88" i="1"/>
  <c r="I88" i="1" s="1"/>
  <c r="G87" i="1"/>
  <c r="E87" i="1"/>
  <c r="F87" i="1"/>
  <c r="D86" i="1"/>
  <c r="E86" i="1"/>
  <c r="F86" i="1"/>
  <c r="G86" i="1"/>
  <c r="I91" i="1" l="1"/>
  <c r="I112" i="1"/>
  <c r="K124" i="1"/>
  <c r="I106" i="1"/>
  <c r="I122" i="1"/>
  <c r="I109" i="1"/>
  <c r="I119" i="1"/>
  <c r="I117" i="1"/>
  <c r="I124" i="1"/>
  <c r="I108" i="1"/>
  <c r="I118" i="1"/>
  <c r="I93" i="1"/>
  <c r="I96" i="1"/>
  <c r="I113" i="1"/>
  <c r="I116" i="1"/>
  <c r="I90" i="1"/>
  <c r="I104" i="1"/>
  <c r="I86" i="1"/>
  <c r="I94" i="1"/>
  <c r="I99" i="1"/>
  <c r="I105" i="1"/>
  <c r="I114" i="1"/>
  <c r="I100" i="1"/>
  <c r="I98" i="1"/>
  <c r="I87" i="1"/>
  <c r="I92" i="1"/>
  <c r="I95" i="1"/>
  <c r="I97" i="1"/>
  <c r="I102" i="1"/>
  <c r="I111" i="1"/>
  <c r="I120" i="1"/>
  <c r="H124" i="1"/>
  <c r="J124" i="1" s="1"/>
  <c r="G85" i="1"/>
  <c r="F85" i="1"/>
  <c r="H85" i="1" s="1"/>
  <c r="J85" i="1" s="1"/>
  <c r="E85" i="1"/>
  <c r="G84" i="1"/>
  <c r="E84" i="1"/>
  <c r="F84" i="1"/>
  <c r="D84" i="1"/>
  <c r="G83" i="1"/>
  <c r="E83" i="1"/>
  <c r="G82" i="1"/>
  <c r="F82" i="1"/>
  <c r="E81" i="1"/>
  <c r="G81" i="1"/>
  <c r="F81" i="1"/>
  <c r="H81" i="1" s="1"/>
  <c r="J81" i="1" s="1"/>
  <c r="F80" i="1"/>
  <c r="H80" i="1" s="1"/>
  <c r="J80" i="1" s="1"/>
  <c r="G80" i="1"/>
  <c r="E80" i="1"/>
  <c r="F79" i="1"/>
  <c r="H79" i="1" s="1"/>
  <c r="J79" i="1" s="1"/>
  <c r="G79" i="1"/>
  <c r="E79" i="1"/>
  <c r="D78" i="1"/>
  <c r="E78" i="1"/>
  <c r="F78" i="1"/>
  <c r="G78" i="1"/>
  <c r="F77" i="1"/>
  <c r="D77" i="1"/>
  <c r="G77" i="1"/>
  <c r="E77" i="1"/>
  <c r="F76" i="1"/>
  <c r="H76" i="1" s="1"/>
  <c r="J76" i="1" s="1"/>
  <c r="E76" i="1"/>
  <c r="I76" i="1" s="1"/>
  <c r="E75" i="1"/>
  <c r="F75" i="1"/>
  <c r="H75" i="1" s="1"/>
  <c r="J75" i="1" s="1"/>
  <c r="G74" i="1"/>
  <c r="E74" i="1"/>
  <c r="E73" i="1"/>
  <c r="I73" i="1" s="1"/>
  <c r="F72" i="1"/>
  <c r="E71" i="1"/>
  <c r="F71" i="1"/>
  <c r="H71" i="1" s="1"/>
  <c r="J71" i="1" s="1"/>
  <c r="E70" i="1"/>
  <c r="F70" i="1"/>
  <c r="D70" i="1"/>
  <c r="D67" i="1"/>
  <c r="E67" i="1"/>
  <c r="G67" i="1"/>
  <c r="F69" i="1"/>
  <c r="H69" i="1" s="1"/>
  <c r="J69" i="1" s="1"/>
  <c r="E69" i="1"/>
  <c r="I69" i="1" s="1"/>
  <c r="F68" i="1"/>
  <c r="I68" i="1" s="1"/>
  <c r="G66" i="1"/>
  <c r="F66" i="1"/>
  <c r="E65" i="1"/>
  <c r="I65" i="1" s="1"/>
  <c r="E64" i="1"/>
  <c r="I64" i="1" s="1"/>
  <c r="E63" i="1"/>
  <c r="F63" i="1"/>
  <c r="H63" i="1" s="1"/>
  <c r="J63" i="1" s="1"/>
  <c r="E62" i="1"/>
  <c r="G62" i="1"/>
  <c r="F62" i="1"/>
  <c r="H62" i="1" s="1"/>
  <c r="J62" i="1" s="1"/>
  <c r="D61" i="1"/>
  <c r="G61" i="1"/>
  <c r="E61" i="1"/>
  <c r="D60" i="1"/>
  <c r="F60" i="1"/>
  <c r="E59" i="1"/>
  <c r="I59" i="1" s="1"/>
  <c r="G58" i="1"/>
  <c r="E58" i="1"/>
  <c r="D58" i="1"/>
  <c r="E56" i="1"/>
  <c r="I56" i="1" s="1"/>
  <c r="F55" i="1"/>
  <c r="H55" i="1" s="1"/>
  <c r="J55" i="1" s="1"/>
  <c r="E55" i="1"/>
  <c r="I55" i="1" s="1"/>
  <c r="F54" i="1"/>
  <c r="H54" i="1" s="1"/>
  <c r="J54" i="1" s="1"/>
  <c r="E54" i="1"/>
  <c r="I54" i="1" s="1"/>
  <c r="E53" i="1"/>
  <c r="F53" i="1"/>
  <c r="H53" i="1" s="1"/>
  <c r="J53" i="1" s="1"/>
  <c r="D52" i="1"/>
  <c r="E52" i="1"/>
  <c r="D51" i="1"/>
  <c r="E51" i="1"/>
  <c r="F50" i="1"/>
  <c r="H50" i="1" s="1"/>
  <c r="J50" i="1" s="1"/>
  <c r="E50" i="1"/>
  <c r="G50" i="1"/>
  <c r="E49" i="1"/>
  <c r="D49" i="1"/>
  <c r="G48" i="1"/>
  <c r="I48" i="1" s="1"/>
  <c r="D47" i="1"/>
  <c r="F47" i="1"/>
  <c r="F46" i="1"/>
  <c r="H46" i="1" s="1"/>
  <c r="J46" i="1" s="1"/>
  <c r="E47" i="1"/>
  <c r="E46" i="1"/>
  <c r="I46" i="1" s="1"/>
  <c r="F45" i="1"/>
  <c r="E45" i="1"/>
  <c r="D45" i="1"/>
  <c r="E44" i="1"/>
  <c r="G44" i="1"/>
  <c r="E43" i="1"/>
  <c r="F43" i="1"/>
  <c r="H43" i="1" s="1"/>
  <c r="J43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J22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2" i="1"/>
  <c r="J32" i="1" s="1"/>
  <c r="H36" i="1"/>
  <c r="J36" i="1" s="1"/>
  <c r="H40" i="1"/>
  <c r="J40" i="1" s="1"/>
  <c r="H41" i="1"/>
  <c r="H44" i="1"/>
  <c r="J44" i="1" s="1"/>
  <c r="H48" i="1"/>
  <c r="J48" i="1" s="1"/>
  <c r="H56" i="1"/>
  <c r="J56" i="1" s="1"/>
  <c r="H57" i="1"/>
  <c r="J57" i="1" s="1"/>
  <c r="H59" i="1"/>
  <c r="J59" i="1" s="1"/>
  <c r="H64" i="1"/>
  <c r="J64" i="1" s="1"/>
  <c r="H65" i="1"/>
  <c r="J65" i="1" s="1"/>
  <c r="H73" i="1"/>
  <c r="H74" i="1"/>
  <c r="J74" i="1" s="1"/>
  <c r="H83" i="1"/>
  <c r="J83" i="1" s="1"/>
  <c r="H86" i="1"/>
  <c r="J86" i="1" s="1"/>
  <c r="H87" i="1"/>
  <c r="J87" i="1" s="1"/>
  <c r="H88" i="1"/>
  <c r="J88" i="1" s="1"/>
  <c r="H89" i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3" i="1"/>
  <c r="E42" i="1"/>
  <c r="D42" i="1"/>
  <c r="E41" i="1"/>
  <c r="G41" i="1"/>
  <c r="E40" i="1"/>
  <c r="I40" i="1" s="1"/>
  <c r="E39" i="1"/>
  <c r="D39" i="1"/>
  <c r="G39" i="1"/>
  <c r="E38" i="1"/>
  <c r="D38" i="1"/>
  <c r="E37" i="1"/>
  <c r="D37" i="1"/>
  <c r="F37" i="1"/>
  <c r="E36" i="1"/>
  <c r="I36" i="1" s="1"/>
  <c r="E35" i="1"/>
  <c r="D35" i="1"/>
  <c r="E34" i="1"/>
  <c r="F34" i="1"/>
  <c r="H34" i="1" s="1"/>
  <c r="J34" i="1" s="1"/>
  <c r="D33" i="1"/>
  <c r="I33" i="1" s="1"/>
  <c r="E32" i="1"/>
  <c r="I32" i="1" s="1"/>
  <c r="F31" i="1"/>
  <c r="H31" i="1" s="1"/>
  <c r="J31" i="1" s="1"/>
  <c r="E31" i="1"/>
  <c r="I31" i="1" s="1"/>
  <c r="F30" i="1"/>
  <c r="D30" i="1"/>
  <c r="I30" i="1" s="1"/>
  <c r="E25" i="1"/>
  <c r="I25" i="1" s="1"/>
  <c r="D23" i="1"/>
  <c r="I23" i="1" s="1"/>
  <c r="E22" i="1"/>
  <c r="I22" i="1" s="1"/>
  <c r="I84" i="1" l="1"/>
  <c r="I45" i="1"/>
  <c r="I74" i="1"/>
  <c r="I83" i="1"/>
  <c r="K83" i="1" s="1"/>
  <c r="I53" i="1"/>
  <c r="I75" i="1"/>
  <c r="I43" i="1"/>
  <c r="I71" i="1"/>
  <c r="K71" i="1" s="1"/>
  <c r="I79" i="1"/>
  <c r="K79" i="1" s="1"/>
  <c r="I81" i="1"/>
  <c r="I41" i="1"/>
  <c r="I85" i="1"/>
  <c r="K85" i="1" s="1"/>
  <c r="H38" i="1"/>
  <c r="J38" i="1" s="1"/>
  <c r="I38" i="1"/>
  <c r="K38" i="1" s="1"/>
  <c r="I34" i="1"/>
  <c r="I50" i="1"/>
  <c r="K50" i="1" s="1"/>
  <c r="I62" i="1"/>
  <c r="H42" i="1"/>
  <c r="J42" i="1" s="1"/>
  <c r="I42" i="1"/>
  <c r="K42" i="1" s="1"/>
  <c r="H78" i="1"/>
  <c r="J78" i="1" s="1"/>
  <c r="I78" i="1"/>
  <c r="K78" i="1" s="1"/>
  <c r="H39" i="1"/>
  <c r="I39" i="1"/>
  <c r="K39" i="1" s="1"/>
  <c r="I60" i="1"/>
  <c r="K60" i="1" s="1"/>
  <c r="I63" i="1"/>
  <c r="K63" i="1" s="1"/>
  <c r="H72" i="1"/>
  <c r="J72" i="1" s="1"/>
  <c r="I72" i="1"/>
  <c r="K72" i="1" s="1"/>
  <c r="H82" i="1"/>
  <c r="J82" i="1" s="1"/>
  <c r="I82" i="1"/>
  <c r="I47" i="1"/>
  <c r="K47" i="1" s="1"/>
  <c r="H51" i="1"/>
  <c r="J51" i="1" s="1"/>
  <c r="I51" i="1"/>
  <c r="K51" i="1" s="1"/>
  <c r="H67" i="1"/>
  <c r="J67" i="1" s="1"/>
  <c r="I67" i="1"/>
  <c r="K67" i="1" s="1"/>
  <c r="I77" i="1"/>
  <c r="K77" i="1" s="1"/>
  <c r="H35" i="1"/>
  <c r="J35" i="1" s="1"/>
  <c r="I35" i="1"/>
  <c r="H68" i="1"/>
  <c r="J68" i="1" s="1"/>
  <c r="I44" i="1"/>
  <c r="K44" i="1" s="1"/>
  <c r="I37" i="1"/>
  <c r="K37" i="1" s="1"/>
  <c r="H49" i="1"/>
  <c r="J49" i="1" s="1"/>
  <c r="I49" i="1"/>
  <c r="K49" i="1" s="1"/>
  <c r="H52" i="1"/>
  <c r="J52" i="1" s="1"/>
  <c r="I52" i="1"/>
  <c r="K52" i="1" s="1"/>
  <c r="H58" i="1"/>
  <c r="J58" i="1" s="1"/>
  <c r="I58" i="1"/>
  <c r="K58" i="1" s="1"/>
  <c r="H61" i="1"/>
  <c r="J61" i="1" s="1"/>
  <c r="I61" i="1"/>
  <c r="K61" i="1" s="1"/>
  <c r="H66" i="1"/>
  <c r="J66" i="1" s="1"/>
  <c r="I66" i="1"/>
  <c r="K66" i="1" s="1"/>
  <c r="I70" i="1"/>
  <c r="I80" i="1"/>
  <c r="K80" i="1" s="1"/>
  <c r="H77" i="1"/>
  <c r="J77" i="1" s="1"/>
  <c r="K22" i="1"/>
  <c r="J17" i="1"/>
  <c r="K17" i="1"/>
  <c r="J16" i="1"/>
  <c r="K16" i="1"/>
  <c r="K14" i="1"/>
  <c r="J21" i="1"/>
  <c r="K21" i="1"/>
  <c r="J18" i="1"/>
  <c r="K18" i="1"/>
  <c r="H23" i="1"/>
  <c r="J23" i="1" s="1"/>
  <c r="J15" i="1"/>
  <c r="K15" i="1"/>
  <c r="J20" i="1"/>
  <c r="K20" i="1"/>
  <c r="J19" i="1"/>
  <c r="K19" i="1"/>
  <c r="H84" i="1"/>
  <c r="J84" i="1" s="1"/>
  <c r="H70" i="1"/>
  <c r="J70" i="1" s="1"/>
  <c r="H37" i="1"/>
  <c r="J37" i="1" s="1"/>
  <c r="J13" i="1"/>
  <c r="J5" i="1"/>
  <c r="K5" i="1"/>
  <c r="J11" i="1"/>
  <c r="K11" i="1"/>
  <c r="H47" i="1"/>
  <c r="J47" i="1" s="1"/>
  <c r="J9" i="1"/>
  <c r="K9" i="1"/>
  <c r="J3" i="1"/>
  <c r="K3" i="1"/>
  <c r="H45" i="1"/>
  <c r="J45" i="1" s="1"/>
  <c r="J12" i="1"/>
  <c r="K12" i="1"/>
  <c r="J7" i="1"/>
  <c r="K7" i="1"/>
  <c r="J4" i="1"/>
  <c r="H30" i="1"/>
  <c r="J30" i="1" s="1"/>
  <c r="J8" i="1"/>
  <c r="K8" i="1"/>
  <c r="J6" i="1"/>
  <c r="K6" i="1"/>
  <c r="H33" i="1"/>
  <c r="J33" i="1" s="1"/>
  <c r="J39" i="1"/>
  <c r="H60" i="1"/>
  <c r="J60" i="1" s="1"/>
  <c r="K4" i="1"/>
  <c r="K10" i="1"/>
  <c r="K1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40" i="1"/>
  <c r="K41" i="1"/>
  <c r="K43" i="1"/>
  <c r="K45" i="1"/>
  <c r="K46" i="1"/>
  <c r="K48" i="1"/>
  <c r="K53" i="1"/>
  <c r="K54" i="1"/>
  <c r="K55" i="1"/>
  <c r="K56" i="1"/>
  <c r="K57" i="1"/>
  <c r="K59" i="1"/>
  <c r="K62" i="1"/>
  <c r="K64" i="1"/>
  <c r="K65" i="1"/>
  <c r="K68" i="1"/>
  <c r="K69" i="1"/>
  <c r="K70" i="1"/>
  <c r="K73" i="1"/>
  <c r="K74" i="1"/>
  <c r="K75" i="1"/>
  <c r="K76" i="1"/>
  <c r="K81" i="1"/>
  <c r="K82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23" i="1" l="1"/>
</calcChain>
</file>

<file path=xl/sharedStrings.xml><?xml version="1.0" encoding="utf-8"?>
<sst xmlns="http://schemas.openxmlformats.org/spreadsheetml/2006/main" count="140" uniqueCount="11">
  <si>
    <t>-</t>
  </si>
  <si>
    <t>Season</t>
  </si>
  <si>
    <t>Total</t>
  </si>
  <si>
    <t>% by ARM composers</t>
  </si>
  <si>
    <t>reprisals</t>
  </si>
  <si>
    <t>ARM composers</t>
  </si>
  <si>
    <t>non-ARM composers</t>
  </si>
  <si>
    <t>creations</t>
  </si>
  <si>
    <t>Creations</t>
  </si>
  <si>
    <t>No of acts</t>
  </si>
  <si>
    <t>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</si>
</sst>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5FCB-CA0B-5747-86B7-6421A6C0A601}">
  <dimension ref="A1:K124"/>
  <sheetViews>
    <sheetView tabSelected="1" zoomScale="150" zoomScaleNormal="150" workbookViewId="0">
      <selection activeCell="L36" sqref="L36:L47"/>
    </sheetView>
  </sheetViews>
  <sheetFormatPr baseColWidth="10" defaultRowHeight="16" x14ac:dyDescent="0.2"/>
  <cols>
    <col min="1" max="1" width="5.1640625" bestFit="1" customWidth="1"/>
    <col min="2" max="2" width="1.1640625" customWidth="1"/>
    <col min="3" max="3" width="5.1640625" bestFit="1" customWidth="1"/>
  </cols>
  <sheetData>
    <row r="1" spans="1:11" x14ac:dyDescent="0.2">
      <c r="D1" s="2" t="s">
        <v>5</v>
      </c>
      <c r="E1" s="2"/>
      <c r="F1" s="2" t="s">
        <v>6</v>
      </c>
      <c r="G1" s="2"/>
      <c r="H1" s="2" t="s">
        <v>9</v>
      </c>
      <c r="I1" s="2"/>
      <c r="J1" s="2" t="s">
        <v>3</v>
      </c>
      <c r="K1" s="2"/>
    </row>
    <row r="2" spans="1:11" x14ac:dyDescent="0.2">
      <c r="A2" s="2" t="s">
        <v>1</v>
      </c>
      <c r="B2" s="2"/>
      <c r="C2" s="2"/>
      <c r="D2" t="s">
        <v>7</v>
      </c>
      <c r="E2" t="s">
        <v>4</v>
      </c>
      <c r="F2" t="s">
        <v>7</v>
      </c>
      <c r="G2" t="s">
        <v>4</v>
      </c>
      <c r="H2" t="s">
        <v>8</v>
      </c>
      <c r="I2" t="s">
        <v>2</v>
      </c>
      <c r="J2" t="s">
        <v>8</v>
      </c>
      <c r="K2" s="1" t="s">
        <v>2</v>
      </c>
    </row>
    <row r="3" spans="1:11" x14ac:dyDescent="0.2">
      <c r="A3">
        <v>1670</v>
      </c>
      <c r="B3" t="s">
        <v>0</v>
      </c>
      <c r="C3">
        <v>1671</v>
      </c>
      <c r="D3">
        <v>6</v>
      </c>
      <c r="H3">
        <f>D3+F3</f>
        <v>6</v>
      </c>
      <c r="I3">
        <f>SUM(D3:G3)</f>
        <v>6</v>
      </c>
      <c r="J3" s="1">
        <f>D3/H3</f>
        <v>1</v>
      </c>
      <c r="K3" s="1">
        <f>(D3+E3)/I3</f>
        <v>1</v>
      </c>
    </row>
    <row r="4" spans="1:11" x14ac:dyDescent="0.2">
      <c r="A4">
        <v>1671</v>
      </c>
      <c r="B4" t="s">
        <v>0</v>
      </c>
      <c r="C4">
        <v>1672</v>
      </c>
      <c r="D4">
        <v>6</v>
      </c>
      <c r="H4">
        <f t="shared" ref="H4:H67" si="0">D4+F4</f>
        <v>6</v>
      </c>
      <c r="I4">
        <f t="shared" ref="I4:I67" si="1">SUM(D4:G4)</f>
        <v>6</v>
      </c>
      <c r="J4" s="1">
        <f t="shared" ref="J4:J67" si="2">D4/H4</f>
        <v>1</v>
      </c>
      <c r="K4" s="1">
        <f t="shared" ref="K4:K67" si="3">(D4+E4)/I4</f>
        <v>1</v>
      </c>
    </row>
    <row r="5" spans="1:11" x14ac:dyDescent="0.2">
      <c r="A5">
        <v>1672</v>
      </c>
      <c r="B5" t="s">
        <v>0</v>
      </c>
      <c r="C5">
        <v>1673</v>
      </c>
      <c r="D5">
        <v>4</v>
      </c>
      <c r="H5">
        <f t="shared" si="0"/>
        <v>4</v>
      </c>
      <c r="I5">
        <f t="shared" si="1"/>
        <v>4</v>
      </c>
      <c r="J5" s="1">
        <f t="shared" si="2"/>
        <v>1</v>
      </c>
      <c r="K5" s="1">
        <f t="shared" si="3"/>
        <v>1</v>
      </c>
    </row>
    <row r="6" spans="1:11" x14ac:dyDescent="0.2">
      <c r="A6">
        <v>1673</v>
      </c>
      <c r="B6" t="s">
        <v>0</v>
      </c>
      <c r="C6">
        <v>1674</v>
      </c>
      <c r="D6">
        <v>18</v>
      </c>
      <c r="H6">
        <f t="shared" si="0"/>
        <v>18</v>
      </c>
      <c r="I6">
        <f t="shared" si="1"/>
        <v>18</v>
      </c>
      <c r="J6" s="1">
        <f t="shared" si="2"/>
        <v>1</v>
      </c>
      <c r="K6" s="1">
        <f t="shared" si="3"/>
        <v>1</v>
      </c>
    </row>
    <row r="7" spans="1:11" x14ac:dyDescent="0.2">
      <c r="A7">
        <v>1674</v>
      </c>
      <c r="B7" t="s">
        <v>0</v>
      </c>
      <c r="C7">
        <v>1675</v>
      </c>
      <c r="D7">
        <v>6</v>
      </c>
      <c r="H7">
        <f t="shared" si="0"/>
        <v>6</v>
      </c>
      <c r="I7">
        <f t="shared" si="1"/>
        <v>6</v>
      </c>
      <c r="J7" s="1">
        <f t="shared" si="2"/>
        <v>1</v>
      </c>
      <c r="K7" s="1">
        <f t="shared" si="3"/>
        <v>1</v>
      </c>
    </row>
    <row r="8" spans="1:11" x14ac:dyDescent="0.2">
      <c r="A8">
        <v>1675</v>
      </c>
      <c r="B8" t="s">
        <v>0</v>
      </c>
      <c r="C8">
        <v>1676</v>
      </c>
      <c r="D8">
        <v>18</v>
      </c>
      <c r="H8">
        <f t="shared" si="0"/>
        <v>18</v>
      </c>
      <c r="I8">
        <f t="shared" si="1"/>
        <v>18</v>
      </c>
      <c r="J8" s="1">
        <f t="shared" si="2"/>
        <v>1</v>
      </c>
      <c r="K8" s="1">
        <f t="shared" si="3"/>
        <v>1</v>
      </c>
    </row>
    <row r="9" spans="1:11" x14ac:dyDescent="0.2">
      <c r="A9">
        <v>1676</v>
      </c>
      <c r="B9" t="s">
        <v>0</v>
      </c>
      <c r="C9">
        <v>1677</v>
      </c>
      <c r="D9">
        <v>6</v>
      </c>
      <c r="E9">
        <v>6</v>
      </c>
      <c r="H9">
        <f t="shared" si="0"/>
        <v>6</v>
      </c>
      <c r="I9">
        <f t="shared" si="1"/>
        <v>12</v>
      </c>
      <c r="J9" s="1">
        <f t="shared" si="2"/>
        <v>1</v>
      </c>
      <c r="K9" s="1">
        <f t="shared" si="3"/>
        <v>1</v>
      </c>
    </row>
    <row r="10" spans="1:11" x14ac:dyDescent="0.2">
      <c r="A10">
        <v>1677</v>
      </c>
      <c r="B10" t="s">
        <v>0</v>
      </c>
      <c r="C10">
        <v>1678</v>
      </c>
      <c r="D10">
        <v>0</v>
      </c>
      <c r="E10">
        <v>24</v>
      </c>
      <c r="H10">
        <f t="shared" si="0"/>
        <v>0</v>
      </c>
      <c r="I10">
        <f t="shared" si="1"/>
        <v>24</v>
      </c>
      <c r="J10" s="1" t="s">
        <v>10</v>
      </c>
      <c r="K10" s="1">
        <f t="shared" si="3"/>
        <v>1</v>
      </c>
    </row>
    <row r="11" spans="1:11" x14ac:dyDescent="0.2">
      <c r="A11">
        <v>1678</v>
      </c>
      <c r="B11" t="s">
        <v>0</v>
      </c>
      <c r="C11">
        <v>1679</v>
      </c>
      <c r="D11">
        <v>12</v>
      </c>
      <c r="E11">
        <v>6</v>
      </c>
      <c r="H11">
        <f t="shared" si="0"/>
        <v>12</v>
      </c>
      <c r="I11">
        <f t="shared" si="1"/>
        <v>18</v>
      </c>
      <c r="J11" s="1">
        <f t="shared" si="2"/>
        <v>1</v>
      </c>
      <c r="K11" s="1">
        <f t="shared" si="3"/>
        <v>1</v>
      </c>
    </row>
    <row r="12" spans="1:11" x14ac:dyDescent="0.2">
      <c r="A12">
        <v>1679</v>
      </c>
      <c r="B12" t="s">
        <v>0</v>
      </c>
      <c r="C12">
        <v>1680</v>
      </c>
      <c r="D12">
        <v>6</v>
      </c>
      <c r="H12">
        <f t="shared" si="0"/>
        <v>6</v>
      </c>
      <c r="I12">
        <f t="shared" si="1"/>
        <v>6</v>
      </c>
      <c r="J12" s="1">
        <f t="shared" si="2"/>
        <v>1</v>
      </c>
      <c r="K12" s="1">
        <f t="shared" si="3"/>
        <v>1</v>
      </c>
    </row>
    <row r="13" spans="1:11" x14ac:dyDescent="0.2">
      <c r="A13">
        <v>1680</v>
      </c>
      <c r="B13" t="s">
        <v>0</v>
      </c>
      <c r="C13">
        <v>1681</v>
      </c>
      <c r="D13">
        <v>20</v>
      </c>
      <c r="E13">
        <v>6</v>
      </c>
      <c r="H13">
        <f t="shared" si="0"/>
        <v>20</v>
      </c>
      <c r="I13">
        <f t="shared" si="1"/>
        <v>26</v>
      </c>
      <c r="J13" s="1">
        <f t="shared" si="2"/>
        <v>1</v>
      </c>
      <c r="K13" s="1">
        <f t="shared" si="3"/>
        <v>1</v>
      </c>
    </row>
    <row r="14" spans="1:11" x14ac:dyDescent="0.2">
      <c r="A14">
        <v>1681</v>
      </c>
      <c r="B14" t="s">
        <v>0</v>
      </c>
      <c r="C14">
        <v>1682</v>
      </c>
      <c r="D14">
        <v>0</v>
      </c>
      <c r="E14">
        <v>26</v>
      </c>
      <c r="H14">
        <f t="shared" si="0"/>
        <v>0</v>
      </c>
      <c r="I14">
        <f t="shared" si="1"/>
        <v>26</v>
      </c>
      <c r="J14" s="1" t="s">
        <v>10</v>
      </c>
      <c r="K14" s="1">
        <f t="shared" si="3"/>
        <v>1</v>
      </c>
    </row>
    <row r="15" spans="1:11" x14ac:dyDescent="0.2">
      <c r="A15">
        <v>1682</v>
      </c>
      <c r="B15" t="s">
        <v>0</v>
      </c>
      <c r="C15">
        <v>1683</v>
      </c>
      <c r="D15">
        <v>12</v>
      </c>
      <c r="E15">
        <v>6</v>
      </c>
      <c r="H15">
        <f t="shared" si="0"/>
        <v>12</v>
      </c>
      <c r="I15">
        <f t="shared" si="1"/>
        <v>18</v>
      </c>
      <c r="J15" s="1">
        <f t="shared" si="2"/>
        <v>1</v>
      </c>
      <c r="K15" s="1">
        <f t="shared" si="3"/>
        <v>1</v>
      </c>
    </row>
    <row r="16" spans="1:11" x14ac:dyDescent="0.2">
      <c r="A16">
        <v>1683</v>
      </c>
      <c r="B16" t="s">
        <v>0</v>
      </c>
      <c r="C16">
        <v>1684</v>
      </c>
      <c r="D16">
        <v>6</v>
      </c>
      <c r="E16">
        <v>6</v>
      </c>
      <c r="H16">
        <f t="shared" si="0"/>
        <v>6</v>
      </c>
      <c r="I16">
        <f t="shared" si="1"/>
        <v>12</v>
      </c>
      <c r="J16" s="1">
        <f t="shared" si="2"/>
        <v>1</v>
      </c>
      <c r="K16" s="1">
        <f t="shared" si="3"/>
        <v>1</v>
      </c>
    </row>
    <row r="17" spans="1:11" x14ac:dyDescent="0.2">
      <c r="A17">
        <v>1684</v>
      </c>
      <c r="B17" t="s">
        <v>0</v>
      </c>
      <c r="C17">
        <v>1685</v>
      </c>
      <c r="D17">
        <v>6</v>
      </c>
      <c r="H17">
        <f t="shared" si="0"/>
        <v>6</v>
      </c>
      <c r="I17">
        <f t="shared" si="1"/>
        <v>6</v>
      </c>
      <c r="J17" s="1">
        <f t="shared" si="2"/>
        <v>1</v>
      </c>
      <c r="K17" s="1">
        <f t="shared" si="3"/>
        <v>1</v>
      </c>
    </row>
    <row r="18" spans="1:11" x14ac:dyDescent="0.2">
      <c r="A18">
        <v>1685</v>
      </c>
      <c r="B18" t="s">
        <v>0</v>
      </c>
      <c r="C18">
        <v>1686</v>
      </c>
      <c r="D18">
        <v>13</v>
      </c>
      <c r="E18">
        <v>6</v>
      </c>
      <c r="F18">
        <v>4</v>
      </c>
      <c r="H18">
        <f t="shared" si="0"/>
        <v>17</v>
      </c>
      <c r="I18">
        <f t="shared" si="1"/>
        <v>23</v>
      </c>
      <c r="J18" s="1">
        <f t="shared" si="2"/>
        <v>0.76470588235294112</v>
      </c>
      <c r="K18" s="1">
        <f t="shared" si="3"/>
        <v>0.82608695652173914</v>
      </c>
    </row>
    <row r="19" spans="1:11" x14ac:dyDescent="0.2">
      <c r="A19">
        <v>1686</v>
      </c>
      <c r="B19" t="s">
        <v>0</v>
      </c>
      <c r="C19">
        <v>1687</v>
      </c>
      <c r="D19">
        <v>4</v>
      </c>
      <c r="E19">
        <v>4</v>
      </c>
      <c r="H19">
        <f t="shared" si="0"/>
        <v>4</v>
      </c>
      <c r="I19">
        <f t="shared" si="1"/>
        <v>8</v>
      </c>
      <c r="J19" s="1">
        <f t="shared" si="2"/>
        <v>1</v>
      </c>
      <c r="K19" s="1">
        <f t="shared" si="3"/>
        <v>1</v>
      </c>
    </row>
    <row r="20" spans="1:11" x14ac:dyDescent="0.2">
      <c r="A20">
        <v>1687</v>
      </c>
      <c r="B20" t="s">
        <v>0</v>
      </c>
      <c r="C20">
        <v>1688</v>
      </c>
      <c r="D20">
        <v>10</v>
      </c>
      <c r="E20">
        <v>6</v>
      </c>
      <c r="H20">
        <f t="shared" si="0"/>
        <v>10</v>
      </c>
      <c r="I20">
        <f t="shared" si="1"/>
        <v>16</v>
      </c>
      <c r="J20" s="1">
        <f t="shared" si="2"/>
        <v>1</v>
      </c>
      <c r="K20" s="1">
        <f t="shared" si="3"/>
        <v>1</v>
      </c>
    </row>
    <row r="21" spans="1:11" x14ac:dyDescent="0.2">
      <c r="A21">
        <v>1688</v>
      </c>
      <c r="B21" t="s">
        <v>0</v>
      </c>
      <c r="C21">
        <v>1689</v>
      </c>
      <c r="D21">
        <v>6</v>
      </c>
      <c r="E21">
        <v>6</v>
      </c>
      <c r="F21">
        <v>11</v>
      </c>
      <c r="H21">
        <f t="shared" si="0"/>
        <v>17</v>
      </c>
      <c r="I21">
        <f t="shared" si="1"/>
        <v>23</v>
      </c>
      <c r="J21" s="1">
        <f t="shared" si="2"/>
        <v>0.35294117647058826</v>
      </c>
      <c r="K21" s="1">
        <f t="shared" si="3"/>
        <v>0.52173913043478259</v>
      </c>
    </row>
    <row r="22" spans="1:11" x14ac:dyDescent="0.2">
      <c r="A22">
        <v>1689</v>
      </c>
      <c r="B22" t="s">
        <v>0</v>
      </c>
      <c r="C22">
        <v>1690</v>
      </c>
      <c r="D22">
        <v>0</v>
      </c>
      <c r="E22">
        <f>1+4</f>
        <v>5</v>
      </c>
      <c r="F22">
        <v>4</v>
      </c>
      <c r="H22">
        <f t="shared" si="0"/>
        <v>4</v>
      </c>
      <c r="I22">
        <f t="shared" si="1"/>
        <v>9</v>
      </c>
      <c r="J22" s="1">
        <f t="shared" si="2"/>
        <v>0</v>
      </c>
      <c r="K22" s="1">
        <f t="shared" si="3"/>
        <v>0.55555555555555558</v>
      </c>
    </row>
    <row r="23" spans="1:11" x14ac:dyDescent="0.2">
      <c r="A23">
        <v>1690</v>
      </c>
      <c r="B23" t="s">
        <v>0</v>
      </c>
      <c r="C23">
        <v>1691</v>
      </c>
      <c r="D23">
        <f>6+4</f>
        <v>10</v>
      </c>
      <c r="E23">
        <v>6</v>
      </c>
      <c r="H23">
        <f t="shared" si="0"/>
        <v>10</v>
      </c>
      <c r="I23">
        <f t="shared" si="1"/>
        <v>16</v>
      </c>
      <c r="J23" s="1">
        <f t="shared" si="2"/>
        <v>1</v>
      </c>
      <c r="K23" s="1">
        <f t="shared" si="3"/>
        <v>1</v>
      </c>
    </row>
    <row r="24" spans="1:11" x14ac:dyDescent="0.2">
      <c r="A24">
        <v>1691</v>
      </c>
      <c r="B24" t="s">
        <v>0</v>
      </c>
      <c r="C24">
        <v>1692</v>
      </c>
      <c r="D24">
        <v>4</v>
      </c>
      <c r="H24">
        <f t="shared" si="0"/>
        <v>4</v>
      </c>
      <c r="I24">
        <f t="shared" si="1"/>
        <v>4</v>
      </c>
      <c r="J24" s="1">
        <f t="shared" si="2"/>
        <v>1</v>
      </c>
      <c r="K24" s="1">
        <f t="shared" si="3"/>
        <v>1</v>
      </c>
    </row>
    <row r="25" spans="1:11" x14ac:dyDescent="0.2">
      <c r="A25">
        <v>1692</v>
      </c>
      <c r="B25" t="s">
        <v>0</v>
      </c>
      <c r="C25">
        <v>1693</v>
      </c>
      <c r="D25">
        <v>3</v>
      </c>
      <c r="E25">
        <f>1+10</f>
        <v>11</v>
      </c>
      <c r="H25">
        <f t="shared" si="0"/>
        <v>3</v>
      </c>
      <c r="I25">
        <f t="shared" si="1"/>
        <v>14</v>
      </c>
      <c r="J25" s="1">
        <f t="shared" si="2"/>
        <v>1</v>
      </c>
      <c r="K25" s="1">
        <f t="shared" si="3"/>
        <v>1</v>
      </c>
    </row>
    <row r="26" spans="1:11" x14ac:dyDescent="0.2">
      <c r="A26">
        <v>1693</v>
      </c>
      <c r="B26" t="s">
        <v>0</v>
      </c>
      <c r="C26">
        <v>1694</v>
      </c>
      <c r="D26">
        <v>3</v>
      </c>
      <c r="F26">
        <v>21</v>
      </c>
      <c r="H26">
        <f t="shared" si="0"/>
        <v>24</v>
      </c>
      <c r="I26">
        <f t="shared" si="1"/>
        <v>24</v>
      </c>
      <c r="J26" s="1">
        <f t="shared" si="2"/>
        <v>0.125</v>
      </c>
      <c r="K26" s="1">
        <f t="shared" si="3"/>
        <v>0.125</v>
      </c>
    </row>
    <row r="27" spans="1:11" x14ac:dyDescent="0.2">
      <c r="A27">
        <v>1694</v>
      </c>
      <c r="B27" t="s">
        <v>0</v>
      </c>
      <c r="C27">
        <v>1695</v>
      </c>
      <c r="F27">
        <v>6</v>
      </c>
      <c r="H27">
        <f t="shared" si="0"/>
        <v>6</v>
      </c>
      <c r="I27">
        <f t="shared" si="1"/>
        <v>6</v>
      </c>
      <c r="J27" s="1">
        <f t="shared" si="2"/>
        <v>0</v>
      </c>
      <c r="K27" s="1">
        <f t="shared" si="3"/>
        <v>0</v>
      </c>
    </row>
    <row r="28" spans="1:11" x14ac:dyDescent="0.2">
      <c r="A28">
        <v>1695</v>
      </c>
      <c r="B28" t="s">
        <v>0</v>
      </c>
      <c r="C28">
        <v>1696</v>
      </c>
      <c r="D28">
        <v>17</v>
      </c>
      <c r="F28">
        <v>10</v>
      </c>
      <c r="H28">
        <f t="shared" si="0"/>
        <v>27</v>
      </c>
      <c r="I28">
        <f t="shared" si="1"/>
        <v>27</v>
      </c>
      <c r="J28" s="1">
        <f t="shared" si="2"/>
        <v>0.62962962962962965</v>
      </c>
      <c r="K28" s="1">
        <f t="shared" si="3"/>
        <v>0.62962962962962965</v>
      </c>
    </row>
    <row r="29" spans="1:11" x14ac:dyDescent="0.2">
      <c r="A29">
        <v>1696</v>
      </c>
      <c r="B29" t="s">
        <v>0</v>
      </c>
      <c r="C29">
        <v>1697</v>
      </c>
      <c r="D29">
        <v>6</v>
      </c>
      <c r="E29">
        <v>11</v>
      </c>
      <c r="H29">
        <f t="shared" si="0"/>
        <v>6</v>
      </c>
      <c r="I29">
        <f t="shared" si="1"/>
        <v>17</v>
      </c>
      <c r="J29" s="1">
        <f t="shared" si="2"/>
        <v>1</v>
      </c>
      <c r="K29" s="1">
        <f t="shared" si="3"/>
        <v>1</v>
      </c>
    </row>
    <row r="30" spans="1:11" x14ac:dyDescent="0.2">
      <c r="A30">
        <v>1697</v>
      </c>
      <c r="B30" t="s">
        <v>0</v>
      </c>
      <c r="C30">
        <v>1698</v>
      </c>
      <c r="D30">
        <f>6</f>
        <v>6</v>
      </c>
      <c r="F30">
        <f>6+6+5+4</f>
        <v>21</v>
      </c>
      <c r="H30">
        <f t="shared" si="0"/>
        <v>27</v>
      </c>
      <c r="I30">
        <f t="shared" si="1"/>
        <v>27</v>
      </c>
      <c r="J30" s="1">
        <f t="shared" si="2"/>
        <v>0.22222222222222221</v>
      </c>
      <c r="K30" s="1">
        <f t="shared" si="3"/>
        <v>0.22222222222222221</v>
      </c>
    </row>
    <row r="31" spans="1:11" x14ac:dyDescent="0.2">
      <c r="A31">
        <v>1698</v>
      </c>
      <c r="B31" t="s">
        <v>0</v>
      </c>
      <c r="C31">
        <v>1699</v>
      </c>
      <c r="E31">
        <f>6</f>
        <v>6</v>
      </c>
      <c r="F31">
        <f>4+4+6</f>
        <v>14</v>
      </c>
      <c r="H31">
        <f t="shared" si="0"/>
        <v>14</v>
      </c>
      <c r="I31">
        <f t="shared" si="1"/>
        <v>20</v>
      </c>
      <c r="J31" s="1">
        <f t="shared" si="2"/>
        <v>0</v>
      </c>
      <c r="K31" s="1">
        <f t="shared" si="3"/>
        <v>0.3</v>
      </c>
    </row>
    <row r="32" spans="1:11" x14ac:dyDescent="0.2">
      <c r="A32">
        <v>1699</v>
      </c>
      <c r="B32" t="s">
        <v>0</v>
      </c>
      <c r="C32">
        <v>1700</v>
      </c>
      <c r="E32">
        <f>6+6+5</f>
        <v>17</v>
      </c>
      <c r="F32">
        <v>6</v>
      </c>
      <c r="H32">
        <f t="shared" si="0"/>
        <v>6</v>
      </c>
      <c r="I32">
        <f t="shared" si="1"/>
        <v>23</v>
      </c>
      <c r="J32" s="1">
        <f t="shared" si="2"/>
        <v>0</v>
      </c>
      <c r="K32" s="1">
        <f t="shared" si="3"/>
        <v>0.73913043478260865</v>
      </c>
    </row>
    <row r="33" spans="1:11" x14ac:dyDescent="0.2">
      <c r="A33">
        <v>1700</v>
      </c>
      <c r="B33" t="s">
        <v>0</v>
      </c>
      <c r="C33">
        <v>1701</v>
      </c>
      <c r="D33">
        <f>5+1+6</f>
        <v>12</v>
      </c>
      <c r="E33">
        <v>12</v>
      </c>
      <c r="F33">
        <v>6</v>
      </c>
      <c r="H33">
        <f t="shared" si="0"/>
        <v>18</v>
      </c>
      <c r="I33">
        <f t="shared" si="1"/>
        <v>30</v>
      </c>
      <c r="J33" s="1">
        <f t="shared" si="2"/>
        <v>0.66666666666666663</v>
      </c>
      <c r="K33" s="1">
        <f t="shared" si="3"/>
        <v>0.8</v>
      </c>
    </row>
    <row r="34" spans="1:11" x14ac:dyDescent="0.2">
      <c r="A34">
        <v>1701</v>
      </c>
      <c r="B34" t="s">
        <v>0</v>
      </c>
      <c r="C34">
        <v>1702</v>
      </c>
      <c r="D34">
        <v>6</v>
      </c>
      <c r="E34">
        <f>6+6</f>
        <v>12</v>
      </c>
      <c r="F34">
        <f>4+6</f>
        <v>10</v>
      </c>
      <c r="H34">
        <f t="shared" si="0"/>
        <v>16</v>
      </c>
      <c r="I34">
        <f t="shared" si="1"/>
        <v>28</v>
      </c>
      <c r="J34" s="1">
        <f t="shared" si="2"/>
        <v>0.375</v>
      </c>
      <c r="K34" s="1">
        <f t="shared" si="3"/>
        <v>0.6428571428571429</v>
      </c>
    </row>
    <row r="35" spans="1:11" x14ac:dyDescent="0.2">
      <c r="A35">
        <v>1702</v>
      </c>
      <c r="B35" t="s">
        <v>0</v>
      </c>
      <c r="C35">
        <v>1703</v>
      </c>
      <c r="D35">
        <f>6+6</f>
        <v>12</v>
      </c>
      <c r="E35">
        <f>4+9+6</f>
        <v>19</v>
      </c>
      <c r="F35">
        <v>6</v>
      </c>
      <c r="H35">
        <f t="shared" si="0"/>
        <v>18</v>
      </c>
      <c r="I35">
        <f t="shared" si="1"/>
        <v>37</v>
      </c>
      <c r="J35" s="1">
        <f t="shared" si="2"/>
        <v>0.66666666666666663</v>
      </c>
      <c r="K35" s="1">
        <f t="shared" si="3"/>
        <v>0.83783783783783783</v>
      </c>
    </row>
    <row r="36" spans="1:11" x14ac:dyDescent="0.2">
      <c r="A36">
        <v>1703</v>
      </c>
      <c r="B36" t="s">
        <v>0</v>
      </c>
      <c r="C36">
        <v>1704</v>
      </c>
      <c r="E36">
        <f>6+6+5+6+6</f>
        <v>29</v>
      </c>
      <c r="F36">
        <v>5</v>
      </c>
      <c r="H36">
        <f t="shared" si="0"/>
        <v>5</v>
      </c>
      <c r="I36">
        <f t="shared" si="1"/>
        <v>34</v>
      </c>
      <c r="J36" s="1">
        <f t="shared" si="2"/>
        <v>0</v>
      </c>
      <c r="K36" s="1">
        <f t="shared" si="3"/>
        <v>0.8529411764705882</v>
      </c>
    </row>
    <row r="37" spans="1:11" x14ac:dyDescent="0.2">
      <c r="A37">
        <v>1704</v>
      </c>
      <c r="B37" t="s">
        <v>0</v>
      </c>
      <c r="C37">
        <v>1705</v>
      </c>
      <c r="D37">
        <f>3+6+6</f>
        <v>15</v>
      </c>
      <c r="E37">
        <f>4+6</f>
        <v>10</v>
      </c>
      <c r="F37">
        <f>3</f>
        <v>3</v>
      </c>
      <c r="G37">
        <v>6</v>
      </c>
      <c r="H37">
        <f t="shared" si="0"/>
        <v>18</v>
      </c>
      <c r="I37">
        <f t="shared" si="1"/>
        <v>34</v>
      </c>
      <c r="J37" s="1">
        <f t="shared" si="2"/>
        <v>0.83333333333333337</v>
      </c>
      <c r="K37" s="1">
        <f t="shared" si="3"/>
        <v>0.73529411764705888</v>
      </c>
    </row>
    <row r="38" spans="1:11" x14ac:dyDescent="0.2">
      <c r="A38">
        <v>1705</v>
      </c>
      <c r="B38" t="s">
        <v>0</v>
      </c>
      <c r="C38">
        <v>1706</v>
      </c>
      <c r="D38">
        <f>4+5+6+6</f>
        <v>21</v>
      </c>
      <c r="E38">
        <f>6+5+6</f>
        <v>17</v>
      </c>
      <c r="H38">
        <f t="shared" si="0"/>
        <v>21</v>
      </c>
      <c r="I38">
        <f t="shared" si="1"/>
        <v>38</v>
      </c>
      <c r="J38" s="1">
        <f t="shared" si="2"/>
        <v>1</v>
      </c>
      <c r="K38" s="1">
        <f t="shared" si="3"/>
        <v>1</v>
      </c>
    </row>
    <row r="39" spans="1:11" x14ac:dyDescent="0.2">
      <c r="A39">
        <v>1706</v>
      </c>
      <c r="B39" t="s">
        <v>0</v>
      </c>
      <c r="C39">
        <v>1707</v>
      </c>
      <c r="D39">
        <f>6+6</f>
        <v>12</v>
      </c>
      <c r="E39">
        <f>3+6+6</f>
        <v>15</v>
      </c>
      <c r="G39">
        <f>5</f>
        <v>5</v>
      </c>
      <c r="H39">
        <f t="shared" si="0"/>
        <v>12</v>
      </c>
      <c r="I39">
        <f t="shared" si="1"/>
        <v>32</v>
      </c>
      <c r="J39" s="1">
        <f t="shared" si="2"/>
        <v>1</v>
      </c>
      <c r="K39" s="1">
        <f t="shared" si="3"/>
        <v>0.84375</v>
      </c>
    </row>
    <row r="40" spans="1:11" x14ac:dyDescent="0.2">
      <c r="A40">
        <v>1707</v>
      </c>
      <c r="B40" t="s">
        <v>0</v>
      </c>
      <c r="C40">
        <v>1708</v>
      </c>
      <c r="D40">
        <v>6</v>
      </c>
      <c r="E40">
        <f>5+6</f>
        <v>11</v>
      </c>
      <c r="F40">
        <v>6</v>
      </c>
      <c r="G40">
        <v>6</v>
      </c>
      <c r="H40">
        <f t="shared" si="0"/>
        <v>12</v>
      </c>
      <c r="I40">
        <f t="shared" si="1"/>
        <v>29</v>
      </c>
      <c r="J40" s="1">
        <f t="shared" si="2"/>
        <v>0.5</v>
      </c>
      <c r="K40" s="1">
        <f t="shared" si="3"/>
        <v>0.58620689655172409</v>
      </c>
    </row>
    <row r="41" spans="1:11" x14ac:dyDescent="0.2">
      <c r="A41">
        <v>1708</v>
      </c>
      <c r="B41" t="s">
        <v>0</v>
      </c>
      <c r="C41">
        <v>1709</v>
      </c>
      <c r="E41">
        <f>6+6+6</f>
        <v>18</v>
      </c>
      <c r="G41">
        <f>6</f>
        <v>6</v>
      </c>
      <c r="H41">
        <f t="shared" si="0"/>
        <v>0</v>
      </c>
      <c r="I41">
        <f t="shared" si="1"/>
        <v>24</v>
      </c>
      <c r="J41" s="1" t="s">
        <v>10</v>
      </c>
      <c r="K41" s="1">
        <f t="shared" si="3"/>
        <v>0.75</v>
      </c>
    </row>
    <row r="42" spans="1:11" x14ac:dyDescent="0.2">
      <c r="A42">
        <v>1709</v>
      </c>
      <c r="B42" t="s">
        <v>0</v>
      </c>
      <c r="C42">
        <v>1710</v>
      </c>
      <c r="D42">
        <f>6+6</f>
        <v>12</v>
      </c>
      <c r="E42">
        <f>6+6+6+6</f>
        <v>24</v>
      </c>
      <c r="G42">
        <v>6</v>
      </c>
      <c r="H42">
        <f t="shared" si="0"/>
        <v>12</v>
      </c>
      <c r="I42">
        <f t="shared" si="1"/>
        <v>42</v>
      </c>
      <c r="J42" s="1">
        <f t="shared" si="2"/>
        <v>1</v>
      </c>
      <c r="K42" s="1">
        <f t="shared" si="3"/>
        <v>0.8571428571428571</v>
      </c>
    </row>
    <row r="43" spans="1:11" x14ac:dyDescent="0.2">
      <c r="A43">
        <v>1710</v>
      </c>
      <c r="B43" t="s">
        <v>0</v>
      </c>
      <c r="C43">
        <v>1711</v>
      </c>
      <c r="D43">
        <v>6</v>
      </c>
      <c r="E43">
        <f>6+3</f>
        <v>9</v>
      </c>
      <c r="F43">
        <f>6+6</f>
        <v>12</v>
      </c>
      <c r="G43">
        <v>3</v>
      </c>
      <c r="H43">
        <f t="shared" si="0"/>
        <v>18</v>
      </c>
      <c r="I43">
        <f t="shared" si="1"/>
        <v>30</v>
      </c>
      <c r="J43" s="1">
        <f t="shared" si="2"/>
        <v>0.33333333333333331</v>
      </c>
      <c r="K43" s="1">
        <f t="shared" si="3"/>
        <v>0.5</v>
      </c>
    </row>
    <row r="44" spans="1:11" x14ac:dyDescent="0.2">
      <c r="A44">
        <v>1711</v>
      </c>
      <c r="B44" t="s">
        <v>0</v>
      </c>
      <c r="C44">
        <v>1712</v>
      </c>
      <c r="E44">
        <f>6+2</f>
        <v>8</v>
      </c>
      <c r="F44">
        <v>6</v>
      </c>
      <c r="G44">
        <f>3+6+2</f>
        <v>11</v>
      </c>
      <c r="H44">
        <f t="shared" si="0"/>
        <v>6</v>
      </c>
      <c r="I44">
        <f t="shared" si="1"/>
        <v>25</v>
      </c>
      <c r="J44" s="1">
        <f t="shared" si="2"/>
        <v>0</v>
      </c>
      <c r="K44" s="1">
        <f t="shared" si="3"/>
        <v>0.32</v>
      </c>
    </row>
    <row r="45" spans="1:11" x14ac:dyDescent="0.2">
      <c r="A45">
        <v>1712</v>
      </c>
      <c r="B45" t="s">
        <v>0</v>
      </c>
      <c r="C45">
        <v>1713</v>
      </c>
      <c r="D45">
        <f>6</f>
        <v>6</v>
      </c>
      <c r="E45">
        <f>6+4+6</f>
        <v>16</v>
      </c>
      <c r="F45">
        <f>4+6</f>
        <v>10</v>
      </c>
      <c r="G45">
        <v>5</v>
      </c>
      <c r="H45">
        <f t="shared" si="0"/>
        <v>16</v>
      </c>
      <c r="I45">
        <f t="shared" si="1"/>
        <v>37</v>
      </c>
      <c r="J45" s="1">
        <f t="shared" si="2"/>
        <v>0.375</v>
      </c>
      <c r="K45" s="1">
        <f t="shared" si="3"/>
        <v>0.59459459459459463</v>
      </c>
    </row>
    <row r="46" spans="1:11" x14ac:dyDescent="0.2">
      <c r="A46">
        <v>1713</v>
      </c>
      <c r="B46" t="s">
        <v>0</v>
      </c>
      <c r="C46">
        <v>1714</v>
      </c>
      <c r="E46">
        <f>6+6</f>
        <v>12</v>
      </c>
      <c r="F46">
        <f>6+4+6</f>
        <v>16</v>
      </c>
      <c r="H46">
        <f t="shared" si="0"/>
        <v>16</v>
      </c>
      <c r="I46">
        <f t="shared" si="1"/>
        <v>28</v>
      </c>
      <c r="J46" s="1">
        <f t="shared" si="2"/>
        <v>0</v>
      </c>
      <c r="K46" s="1">
        <f t="shared" si="3"/>
        <v>0.42857142857142855</v>
      </c>
    </row>
    <row r="47" spans="1:11" x14ac:dyDescent="0.2">
      <c r="A47">
        <v>1714</v>
      </c>
      <c r="B47" t="s">
        <v>0</v>
      </c>
      <c r="C47">
        <v>1715</v>
      </c>
      <c r="D47">
        <f>6+1</f>
        <v>7</v>
      </c>
      <c r="E47">
        <f>6+5+6</f>
        <v>17</v>
      </c>
      <c r="F47">
        <f>6+5</f>
        <v>11</v>
      </c>
      <c r="H47">
        <f t="shared" si="0"/>
        <v>18</v>
      </c>
      <c r="I47">
        <f t="shared" si="1"/>
        <v>35</v>
      </c>
      <c r="J47" s="1">
        <f t="shared" si="2"/>
        <v>0.3888888888888889</v>
      </c>
      <c r="K47" s="1">
        <f t="shared" si="3"/>
        <v>0.68571428571428572</v>
      </c>
    </row>
    <row r="48" spans="1:11" x14ac:dyDescent="0.2">
      <c r="A48">
        <v>1715</v>
      </c>
      <c r="B48" t="s">
        <v>0</v>
      </c>
      <c r="C48">
        <v>1716</v>
      </c>
      <c r="D48">
        <v>4</v>
      </c>
      <c r="E48">
        <v>6</v>
      </c>
      <c r="F48">
        <v>6</v>
      </c>
      <c r="G48">
        <f>4+5</f>
        <v>9</v>
      </c>
      <c r="H48">
        <f t="shared" si="0"/>
        <v>10</v>
      </c>
      <c r="I48">
        <f t="shared" si="1"/>
        <v>25</v>
      </c>
      <c r="J48" s="1">
        <f t="shared" si="2"/>
        <v>0.4</v>
      </c>
      <c r="K48" s="1">
        <f t="shared" si="3"/>
        <v>0.4</v>
      </c>
    </row>
    <row r="49" spans="1:11" x14ac:dyDescent="0.2">
      <c r="A49">
        <v>1716</v>
      </c>
      <c r="B49" t="s">
        <v>0</v>
      </c>
      <c r="C49">
        <v>1717</v>
      </c>
      <c r="D49">
        <f>6+4</f>
        <v>10</v>
      </c>
      <c r="E49">
        <f>6+6+1+1</f>
        <v>14</v>
      </c>
      <c r="F49">
        <v>6</v>
      </c>
      <c r="G49">
        <v>4</v>
      </c>
      <c r="H49">
        <f t="shared" si="0"/>
        <v>16</v>
      </c>
      <c r="I49">
        <f t="shared" si="1"/>
        <v>34</v>
      </c>
      <c r="J49" s="1">
        <f t="shared" si="2"/>
        <v>0.625</v>
      </c>
      <c r="K49" s="1">
        <f t="shared" si="3"/>
        <v>0.70588235294117652</v>
      </c>
    </row>
    <row r="50" spans="1:11" x14ac:dyDescent="0.2">
      <c r="A50">
        <v>1717</v>
      </c>
      <c r="B50" t="s">
        <v>0</v>
      </c>
      <c r="C50">
        <v>1718</v>
      </c>
      <c r="E50">
        <f>6+6</f>
        <v>12</v>
      </c>
      <c r="F50">
        <f>6+6+1</f>
        <v>13</v>
      </c>
      <c r="G50">
        <f>6+6</f>
        <v>12</v>
      </c>
      <c r="H50">
        <f t="shared" si="0"/>
        <v>13</v>
      </c>
      <c r="I50">
        <f t="shared" si="1"/>
        <v>37</v>
      </c>
      <c r="J50" s="1">
        <f t="shared" si="2"/>
        <v>0</v>
      </c>
      <c r="K50" s="1">
        <f t="shared" si="3"/>
        <v>0.32432432432432434</v>
      </c>
    </row>
    <row r="51" spans="1:11" x14ac:dyDescent="0.2">
      <c r="A51">
        <v>1718</v>
      </c>
      <c r="B51" t="s">
        <v>0</v>
      </c>
      <c r="C51">
        <v>1719</v>
      </c>
      <c r="D51">
        <f>4+5+6</f>
        <v>15</v>
      </c>
      <c r="E51">
        <f>6+4+3</f>
        <v>13</v>
      </c>
      <c r="G51">
        <v>3</v>
      </c>
      <c r="H51">
        <f t="shared" si="0"/>
        <v>15</v>
      </c>
      <c r="I51">
        <f t="shared" si="1"/>
        <v>31</v>
      </c>
      <c r="J51" s="1">
        <f t="shared" si="2"/>
        <v>1</v>
      </c>
      <c r="K51" s="1">
        <f t="shared" si="3"/>
        <v>0.90322580645161288</v>
      </c>
    </row>
    <row r="52" spans="1:11" x14ac:dyDescent="0.2">
      <c r="A52">
        <v>1719</v>
      </c>
      <c r="B52" t="s">
        <v>0</v>
      </c>
      <c r="C52">
        <v>1720</v>
      </c>
      <c r="D52">
        <f>4+6</f>
        <v>10</v>
      </c>
      <c r="E52">
        <f>6+5+5</f>
        <v>16</v>
      </c>
      <c r="F52">
        <v>6</v>
      </c>
      <c r="H52">
        <f t="shared" si="0"/>
        <v>16</v>
      </c>
      <c r="I52">
        <f t="shared" si="1"/>
        <v>32</v>
      </c>
      <c r="J52" s="1">
        <f t="shared" si="2"/>
        <v>0.625</v>
      </c>
      <c r="K52" s="1">
        <f t="shared" si="3"/>
        <v>0.8125</v>
      </c>
    </row>
    <row r="53" spans="1:11" x14ac:dyDescent="0.2">
      <c r="A53">
        <v>1720</v>
      </c>
      <c r="B53" t="s">
        <v>0</v>
      </c>
      <c r="C53">
        <v>1721</v>
      </c>
      <c r="E53">
        <f>6+6+6</f>
        <v>18</v>
      </c>
      <c r="F53">
        <f>4+1</f>
        <v>5</v>
      </c>
      <c r="H53">
        <f t="shared" si="0"/>
        <v>5</v>
      </c>
      <c r="I53">
        <f t="shared" si="1"/>
        <v>23</v>
      </c>
      <c r="J53" s="1">
        <f t="shared" si="2"/>
        <v>0</v>
      </c>
      <c r="K53" s="1">
        <f t="shared" si="3"/>
        <v>0.78260869565217395</v>
      </c>
    </row>
    <row r="54" spans="1:11" x14ac:dyDescent="0.2">
      <c r="A54">
        <v>1721</v>
      </c>
      <c r="B54" t="s">
        <v>0</v>
      </c>
      <c r="C54">
        <v>1722</v>
      </c>
      <c r="D54">
        <v>2.5</v>
      </c>
      <c r="E54">
        <f>6</f>
        <v>6</v>
      </c>
      <c r="F54">
        <f>1+2.5+6</f>
        <v>9.5</v>
      </c>
      <c r="G54">
        <v>5</v>
      </c>
      <c r="H54">
        <f t="shared" si="0"/>
        <v>12</v>
      </c>
      <c r="I54">
        <f t="shared" si="1"/>
        <v>23</v>
      </c>
      <c r="J54" s="1">
        <f t="shared" si="2"/>
        <v>0.20833333333333334</v>
      </c>
      <c r="K54" s="1">
        <f t="shared" si="3"/>
        <v>0.36956521739130432</v>
      </c>
    </row>
    <row r="55" spans="1:11" x14ac:dyDescent="0.2">
      <c r="A55">
        <v>1722</v>
      </c>
      <c r="B55" t="s">
        <v>0</v>
      </c>
      <c r="C55">
        <v>1723</v>
      </c>
      <c r="E55">
        <f>5+6</f>
        <v>11</v>
      </c>
      <c r="F55">
        <f>5+6</f>
        <v>11</v>
      </c>
      <c r="G55">
        <v>5</v>
      </c>
      <c r="H55">
        <f t="shared" si="0"/>
        <v>11</v>
      </c>
      <c r="I55">
        <f t="shared" si="1"/>
        <v>27</v>
      </c>
      <c r="J55" s="1">
        <f t="shared" si="2"/>
        <v>0</v>
      </c>
      <c r="K55" s="1">
        <f t="shared" si="3"/>
        <v>0.40740740740740738</v>
      </c>
    </row>
    <row r="56" spans="1:11" x14ac:dyDescent="0.2">
      <c r="A56">
        <v>1723</v>
      </c>
      <c r="B56" t="s">
        <v>0</v>
      </c>
      <c r="C56">
        <v>1724</v>
      </c>
      <c r="E56">
        <f>6+6+6</f>
        <v>18</v>
      </c>
      <c r="F56">
        <v>4</v>
      </c>
      <c r="H56">
        <f t="shared" si="0"/>
        <v>4</v>
      </c>
      <c r="I56">
        <f t="shared" si="1"/>
        <v>22</v>
      </c>
      <c r="J56" s="1">
        <f t="shared" si="2"/>
        <v>0</v>
      </c>
      <c r="K56" s="1">
        <f t="shared" si="3"/>
        <v>0.81818181818181823</v>
      </c>
    </row>
    <row r="57" spans="1:11" x14ac:dyDescent="0.2">
      <c r="A57">
        <v>1724</v>
      </c>
      <c r="B57" t="s">
        <v>0</v>
      </c>
      <c r="C57">
        <v>1725</v>
      </c>
      <c r="E57">
        <v>6</v>
      </c>
      <c r="F57">
        <v>5</v>
      </c>
      <c r="G57">
        <v>4</v>
      </c>
      <c r="H57">
        <f t="shared" si="0"/>
        <v>5</v>
      </c>
      <c r="I57">
        <f t="shared" si="1"/>
        <v>15</v>
      </c>
      <c r="J57" s="1">
        <f t="shared" si="2"/>
        <v>0</v>
      </c>
      <c r="K57" s="1">
        <f t="shared" si="3"/>
        <v>0.4</v>
      </c>
    </row>
    <row r="58" spans="1:11" x14ac:dyDescent="0.2">
      <c r="A58">
        <v>1725</v>
      </c>
      <c r="B58" t="s">
        <v>0</v>
      </c>
      <c r="C58">
        <v>1726</v>
      </c>
      <c r="D58">
        <f>6+4</f>
        <v>10</v>
      </c>
      <c r="E58">
        <f>2.5+4+4+6+3</f>
        <v>19.5</v>
      </c>
      <c r="F58">
        <v>6</v>
      </c>
      <c r="G58">
        <f>2.5+2</f>
        <v>4.5</v>
      </c>
      <c r="H58">
        <f t="shared" si="0"/>
        <v>16</v>
      </c>
      <c r="I58">
        <f t="shared" si="1"/>
        <v>40</v>
      </c>
      <c r="J58" s="1">
        <f t="shared" si="2"/>
        <v>0.625</v>
      </c>
      <c r="K58" s="1">
        <f t="shared" si="3"/>
        <v>0.73750000000000004</v>
      </c>
    </row>
    <row r="59" spans="1:11" x14ac:dyDescent="0.2">
      <c r="A59">
        <v>1726</v>
      </c>
      <c r="B59" t="s">
        <v>0</v>
      </c>
      <c r="C59">
        <v>1727</v>
      </c>
      <c r="D59">
        <v>6</v>
      </c>
      <c r="E59">
        <f>1+6+4-5</f>
        <v>6</v>
      </c>
      <c r="G59">
        <v>3</v>
      </c>
      <c r="H59">
        <f t="shared" si="0"/>
        <v>6</v>
      </c>
      <c r="I59">
        <f t="shared" si="1"/>
        <v>15</v>
      </c>
      <c r="J59" s="1">
        <f t="shared" si="2"/>
        <v>1</v>
      </c>
      <c r="K59" s="1">
        <f t="shared" si="3"/>
        <v>0.8</v>
      </c>
    </row>
    <row r="60" spans="1:11" x14ac:dyDescent="0.2">
      <c r="A60">
        <v>1727</v>
      </c>
      <c r="B60" t="s">
        <v>0</v>
      </c>
      <c r="C60">
        <v>1728</v>
      </c>
      <c r="D60">
        <f>4+6</f>
        <v>10</v>
      </c>
      <c r="E60">
        <v>6</v>
      </c>
      <c r="F60">
        <f>6+5</f>
        <v>11</v>
      </c>
      <c r="H60">
        <f t="shared" si="0"/>
        <v>21</v>
      </c>
      <c r="I60">
        <f t="shared" si="1"/>
        <v>27</v>
      </c>
      <c r="J60" s="1">
        <f t="shared" si="2"/>
        <v>0.47619047619047616</v>
      </c>
      <c r="K60" s="1">
        <f t="shared" si="3"/>
        <v>0.59259259259259256</v>
      </c>
    </row>
    <row r="61" spans="1:11" x14ac:dyDescent="0.2">
      <c r="A61">
        <v>1728</v>
      </c>
      <c r="B61" t="s">
        <v>0</v>
      </c>
      <c r="C61">
        <v>1729</v>
      </c>
      <c r="D61">
        <f>6+1</f>
        <v>7</v>
      </c>
      <c r="E61">
        <f>6+6</f>
        <v>12</v>
      </c>
      <c r="F61">
        <v>4</v>
      </c>
      <c r="G61">
        <f>6+4+1+6</f>
        <v>17</v>
      </c>
      <c r="H61">
        <f t="shared" si="0"/>
        <v>11</v>
      </c>
      <c r="I61">
        <f t="shared" si="1"/>
        <v>40</v>
      </c>
      <c r="J61" s="1">
        <f t="shared" si="2"/>
        <v>0.63636363636363635</v>
      </c>
      <c r="K61" s="1">
        <f t="shared" si="3"/>
        <v>0.47499999999999998</v>
      </c>
    </row>
    <row r="62" spans="1:11" x14ac:dyDescent="0.2">
      <c r="A62">
        <v>1729</v>
      </c>
      <c r="B62" t="s">
        <v>0</v>
      </c>
      <c r="C62">
        <v>1730</v>
      </c>
      <c r="E62">
        <f>6+1+6</f>
        <v>13</v>
      </c>
      <c r="F62">
        <f>5+5</f>
        <v>10</v>
      </c>
      <c r="G62">
        <f>3+3+4+6</f>
        <v>16</v>
      </c>
      <c r="H62">
        <f t="shared" si="0"/>
        <v>10</v>
      </c>
      <c r="I62">
        <f t="shared" si="1"/>
        <v>39</v>
      </c>
      <c r="J62" s="1">
        <f t="shared" si="2"/>
        <v>0</v>
      </c>
      <c r="K62" s="1">
        <f t="shared" si="3"/>
        <v>0.33333333333333331</v>
      </c>
    </row>
    <row r="63" spans="1:11" x14ac:dyDescent="0.2">
      <c r="A63">
        <v>1730</v>
      </c>
      <c r="B63" t="s">
        <v>0</v>
      </c>
      <c r="C63">
        <v>1731</v>
      </c>
      <c r="E63">
        <f>6+5+6+1+1</f>
        <v>19</v>
      </c>
      <c r="F63">
        <f>1+6</f>
        <v>7</v>
      </c>
      <c r="H63">
        <f t="shared" si="0"/>
        <v>7</v>
      </c>
      <c r="I63">
        <f t="shared" si="1"/>
        <v>26</v>
      </c>
      <c r="J63" s="1">
        <f t="shared" si="2"/>
        <v>0</v>
      </c>
      <c r="K63" s="1">
        <f t="shared" si="3"/>
        <v>0.73076923076923073</v>
      </c>
    </row>
    <row r="64" spans="1:11" x14ac:dyDescent="0.2">
      <c r="A64">
        <v>1731</v>
      </c>
      <c r="B64" t="s">
        <v>0</v>
      </c>
      <c r="C64">
        <v>1732</v>
      </c>
      <c r="D64">
        <v>6</v>
      </c>
      <c r="E64">
        <f>6+5+6+6</f>
        <v>23</v>
      </c>
      <c r="F64">
        <v>5</v>
      </c>
      <c r="H64">
        <f t="shared" si="0"/>
        <v>11</v>
      </c>
      <c r="I64">
        <f t="shared" si="1"/>
        <v>34</v>
      </c>
      <c r="J64" s="1">
        <f t="shared" si="2"/>
        <v>0.54545454545454541</v>
      </c>
      <c r="K64" s="1">
        <f t="shared" si="3"/>
        <v>0.8529411764705882</v>
      </c>
    </row>
    <row r="65" spans="1:11" x14ac:dyDescent="0.2">
      <c r="A65">
        <v>1732</v>
      </c>
      <c r="B65" t="s">
        <v>0</v>
      </c>
      <c r="C65">
        <v>1733</v>
      </c>
      <c r="D65">
        <v>6</v>
      </c>
      <c r="E65">
        <f>6+6+6+5</f>
        <v>23</v>
      </c>
      <c r="F65">
        <v>6</v>
      </c>
      <c r="H65">
        <f t="shared" si="0"/>
        <v>12</v>
      </c>
      <c r="I65">
        <f t="shared" si="1"/>
        <v>35</v>
      </c>
      <c r="J65" s="1">
        <f t="shared" si="2"/>
        <v>0.5</v>
      </c>
      <c r="K65" s="1">
        <f t="shared" si="3"/>
        <v>0.82857142857142863</v>
      </c>
    </row>
    <row r="66" spans="1:11" x14ac:dyDescent="0.2">
      <c r="A66">
        <v>1733</v>
      </c>
      <c r="B66" t="s">
        <v>0</v>
      </c>
      <c r="C66">
        <v>1734</v>
      </c>
      <c r="E66">
        <v>6</v>
      </c>
      <c r="F66">
        <f>4+6</f>
        <v>10</v>
      </c>
      <c r="G66">
        <f>5+6</f>
        <v>11</v>
      </c>
      <c r="H66">
        <f t="shared" si="0"/>
        <v>10</v>
      </c>
      <c r="I66">
        <f t="shared" si="1"/>
        <v>27</v>
      </c>
      <c r="J66" s="1">
        <f t="shared" si="2"/>
        <v>0</v>
      </c>
      <c r="K66" s="1">
        <f t="shared" si="3"/>
        <v>0.22222222222222221</v>
      </c>
    </row>
    <row r="67" spans="1:11" x14ac:dyDescent="0.2">
      <c r="A67">
        <v>1734</v>
      </c>
      <c r="B67" t="s">
        <v>0</v>
      </c>
      <c r="C67">
        <v>1735</v>
      </c>
      <c r="D67">
        <f>1+6</f>
        <v>7</v>
      </c>
      <c r="E67">
        <f>2.5+4+6+3</f>
        <v>15.5</v>
      </c>
      <c r="F67">
        <v>4</v>
      </c>
      <c r="G67">
        <f>2.5+3</f>
        <v>5.5</v>
      </c>
      <c r="H67">
        <f t="shared" si="0"/>
        <v>11</v>
      </c>
      <c r="I67">
        <f t="shared" si="1"/>
        <v>32</v>
      </c>
      <c r="J67" s="1">
        <f t="shared" si="2"/>
        <v>0.63636363636363635</v>
      </c>
      <c r="K67" s="1">
        <f t="shared" si="3"/>
        <v>0.703125</v>
      </c>
    </row>
    <row r="68" spans="1:11" x14ac:dyDescent="0.2">
      <c r="A68">
        <v>1735</v>
      </c>
      <c r="B68" t="s">
        <v>0</v>
      </c>
      <c r="C68">
        <v>1736</v>
      </c>
      <c r="D68">
        <v>6</v>
      </c>
      <c r="E68">
        <v>6</v>
      </c>
      <c r="F68">
        <f>4+5</f>
        <v>9</v>
      </c>
      <c r="G68">
        <v>5</v>
      </c>
      <c r="H68">
        <f t="shared" ref="H68:H124" si="4">D68+F68</f>
        <v>15</v>
      </c>
      <c r="I68">
        <f t="shared" ref="I68:I124" si="5">SUM(D68:G68)</f>
        <v>26</v>
      </c>
      <c r="J68" s="1">
        <f t="shared" ref="J68:J124" si="6">D68/H68</f>
        <v>0.4</v>
      </c>
      <c r="K68" s="1">
        <f t="shared" ref="K68:K124" si="7">(D68+E68)/I68</f>
        <v>0.46153846153846156</v>
      </c>
    </row>
    <row r="69" spans="1:11" x14ac:dyDescent="0.2">
      <c r="A69">
        <v>1736</v>
      </c>
      <c r="B69" t="s">
        <v>0</v>
      </c>
      <c r="C69">
        <v>1737</v>
      </c>
      <c r="E69">
        <f>5+6</f>
        <v>11</v>
      </c>
      <c r="F69">
        <f>5+5+5</f>
        <v>15</v>
      </c>
      <c r="G69">
        <v>6</v>
      </c>
      <c r="H69">
        <f t="shared" si="4"/>
        <v>15</v>
      </c>
      <c r="I69">
        <f t="shared" si="5"/>
        <v>32</v>
      </c>
      <c r="J69" s="1">
        <f t="shared" si="6"/>
        <v>0</v>
      </c>
      <c r="K69" s="1">
        <f t="shared" si="7"/>
        <v>0.34375</v>
      </c>
    </row>
    <row r="70" spans="1:11" x14ac:dyDescent="0.2">
      <c r="A70">
        <v>1737</v>
      </c>
      <c r="B70" t="s">
        <v>0</v>
      </c>
      <c r="C70">
        <v>1738</v>
      </c>
      <c r="D70">
        <f>4+1</f>
        <v>5</v>
      </c>
      <c r="E70">
        <f>6+6+2+6</f>
        <v>20</v>
      </c>
      <c r="F70">
        <f>6+1</f>
        <v>7</v>
      </c>
      <c r="G70">
        <v>5</v>
      </c>
      <c r="H70">
        <f t="shared" si="4"/>
        <v>12</v>
      </c>
      <c r="I70">
        <f t="shared" si="5"/>
        <v>37</v>
      </c>
      <c r="J70" s="1">
        <f t="shared" si="6"/>
        <v>0.41666666666666669</v>
      </c>
      <c r="K70" s="1">
        <f t="shared" si="7"/>
        <v>0.67567567567567566</v>
      </c>
    </row>
    <row r="71" spans="1:11" x14ac:dyDescent="0.2">
      <c r="A71">
        <v>1738</v>
      </c>
      <c r="B71" t="s">
        <v>0</v>
      </c>
      <c r="C71">
        <v>1739</v>
      </c>
      <c r="D71">
        <v>6</v>
      </c>
      <c r="E71">
        <f>5+6+6</f>
        <v>17</v>
      </c>
      <c r="F71">
        <f>4+1</f>
        <v>5</v>
      </c>
      <c r="H71">
        <f t="shared" si="4"/>
        <v>11</v>
      </c>
      <c r="I71">
        <f t="shared" si="5"/>
        <v>28</v>
      </c>
      <c r="J71" s="1">
        <f t="shared" si="6"/>
        <v>0.54545454545454541</v>
      </c>
      <c r="K71" s="1">
        <f t="shared" si="7"/>
        <v>0.8214285714285714</v>
      </c>
    </row>
    <row r="72" spans="1:11" x14ac:dyDescent="0.2">
      <c r="A72">
        <v>1739</v>
      </c>
      <c r="B72" t="s">
        <v>0</v>
      </c>
      <c r="C72">
        <v>1740</v>
      </c>
      <c r="E72">
        <v>6</v>
      </c>
      <c r="F72">
        <f>4+4+1+6</f>
        <v>15</v>
      </c>
      <c r="G72">
        <v>6</v>
      </c>
      <c r="H72">
        <f t="shared" si="4"/>
        <v>15</v>
      </c>
      <c r="I72">
        <f t="shared" si="5"/>
        <v>27</v>
      </c>
      <c r="J72" s="1">
        <f t="shared" si="6"/>
        <v>0</v>
      </c>
      <c r="K72" s="1">
        <f t="shared" si="7"/>
        <v>0.22222222222222221</v>
      </c>
    </row>
    <row r="73" spans="1:11" x14ac:dyDescent="0.2">
      <c r="A73">
        <v>1740</v>
      </c>
      <c r="B73" t="s">
        <v>0</v>
      </c>
      <c r="C73">
        <v>1741</v>
      </c>
      <c r="E73">
        <f>5+6+6</f>
        <v>17</v>
      </c>
      <c r="G73">
        <v>4</v>
      </c>
      <c r="H73">
        <f t="shared" si="4"/>
        <v>0</v>
      </c>
      <c r="I73">
        <f t="shared" si="5"/>
        <v>21</v>
      </c>
      <c r="J73" s="1" t="s">
        <v>10</v>
      </c>
      <c r="K73" s="1">
        <f t="shared" si="7"/>
        <v>0.80952380952380953</v>
      </c>
    </row>
    <row r="74" spans="1:11" x14ac:dyDescent="0.2">
      <c r="A74">
        <v>1741</v>
      </c>
      <c r="B74" t="s">
        <v>0</v>
      </c>
      <c r="C74">
        <v>1742</v>
      </c>
      <c r="E74">
        <f>6+6</f>
        <v>12</v>
      </c>
      <c r="F74">
        <v>6</v>
      </c>
      <c r="G74">
        <f>4+4+1+3</f>
        <v>12</v>
      </c>
      <c r="H74">
        <f t="shared" si="4"/>
        <v>6</v>
      </c>
      <c r="I74">
        <f t="shared" si="5"/>
        <v>30</v>
      </c>
      <c r="J74" s="1">
        <f t="shared" si="6"/>
        <v>0</v>
      </c>
      <c r="K74" s="1">
        <f t="shared" si="7"/>
        <v>0.4</v>
      </c>
    </row>
    <row r="75" spans="1:11" x14ac:dyDescent="0.2">
      <c r="A75">
        <v>1742</v>
      </c>
      <c r="B75" t="s">
        <v>0</v>
      </c>
      <c r="C75">
        <v>1743</v>
      </c>
      <c r="E75">
        <f>2.5+6+6+6</f>
        <v>20.5</v>
      </c>
      <c r="F75">
        <f>6+6+2</f>
        <v>14</v>
      </c>
      <c r="G75">
        <v>2.5</v>
      </c>
      <c r="H75">
        <f t="shared" si="4"/>
        <v>14</v>
      </c>
      <c r="I75">
        <f t="shared" si="5"/>
        <v>37</v>
      </c>
      <c r="J75" s="1">
        <f t="shared" si="6"/>
        <v>0</v>
      </c>
      <c r="K75" s="1">
        <f t="shared" si="7"/>
        <v>0.55405405405405406</v>
      </c>
    </row>
    <row r="76" spans="1:11" x14ac:dyDescent="0.2">
      <c r="A76">
        <v>1743</v>
      </c>
      <c r="B76" t="s">
        <v>0</v>
      </c>
      <c r="C76">
        <v>1744</v>
      </c>
      <c r="E76">
        <f>6+6</f>
        <v>12</v>
      </c>
      <c r="F76">
        <f>4+4+1+1</f>
        <v>10</v>
      </c>
      <c r="G76">
        <v>5</v>
      </c>
      <c r="H76">
        <f t="shared" si="4"/>
        <v>10</v>
      </c>
      <c r="I76">
        <f t="shared" si="5"/>
        <v>27</v>
      </c>
      <c r="J76" s="1">
        <f t="shared" si="6"/>
        <v>0</v>
      </c>
      <c r="K76" s="1">
        <f t="shared" si="7"/>
        <v>0.44444444444444442</v>
      </c>
    </row>
    <row r="77" spans="1:11" x14ac:dyDescent="0.2">
      <c r="A77">
        <v>1744</v>
      </c>
      <c r="B77" t="s">
        <v>0</v>
      </c>
      <c r="C77">
        <v>1745</v>
      </c>
      <c r="D77">
        <f>1+1</f>
        <v>2</v>
      </c>
      <c r="E77">
        <f>4+6+6+6</f>
        <v>22</v>
      </c>
      <c r="F77">
        <f>1+4+4</f>
        <v>9</v>
      </c>
      <c r="G77">
        <f>6+4+4+4</f>
        <v>18</v>
      </c>
      <c r="H77">
        <f t="shared" si="4"/>
        <v>11</v>
      </c>
      <c r="I77">
        <f t="shared" si="5"/>
        <v>51</v>
      </c>
      <c r="J77" s="1">
        <f t="shared" si="6"/>
        <v>0.18181818181818182</v>
      </c>
      <c r="K77" s="1">
        <f t="shared" si="7"/>
        <v>0.47058823529411764</v>
      </c>
    </row>
    <row r="78" spans="1:11" x14ac:dyDescent="0.2">
      <c r="A78">
        <v>1745</v>
      </c>
      <c r="B78" t="s">
        <v>0</v>
      </c>
      <c r="C78">
        <v>1746</v>
      </c>
      <c r="D78">
        <f>1+3+4</f>
        <v>8</v>
      </c>
      <c r="E78">
        <f>1+6</f>
        <v>7</v>
      </c>
      <c r="F78">
        <f>5+1+4+4+6+1</f>
        <v>21</v>
      </c>
      <c r="G78">
        <f>4+4+1</f>
        <v>9</v>
      </c>
      <c r="H78">
        <f t="shared" si="4"/>
        <v>29</v>
      </c>
      <c r="I78">
        <f t="shared" si="5"/>
        <v>45</v>
      </c>
      <c r="J78" s="1">
        <f t="shared" si="6"/>
        <v>0.27586206896551724</v>
      </c>
      <c r="K78" s="1">
        <f t="shared" si="7"/>
        <v>0.33333333333333331</v>
      </c>
    </row>
    <row r="79" spans="1:11" x14ac:dyDescent="0.2">
      <c r="A79">
        <v>1746</v>
      </c>
      <c r="B79" t="s">
        <v>0</v>
      </c>
      <c r="C79">
        <v>1747</v>
      </c>
      <c r="D79">
        <v>1</v>
      </c>
      <c r="E79">
        <f>4+6</f>
        <v>10</v>
      </c>
      <c r="F79">
        <f>1+6+5+4</f>
        <v>16</v>
      </c>
      <c r="G79">
        <f>4+4+6</f>
        <v>14</v>
      </c>
      <c r="H79">
        <f t="shared" si="4"/>
        <v>17</v>
      </c>
      <c r="I79">
        <f t="shared" si="5"/>
        <v>41</v>
      </c>
      <c r="J79" s="1">
        <f t="shared" si="6"/>
        <v>5.8823529411764705E-2</v>
      </c>
      <c r="K79" s="1">
        <f t="shared" si="7"/>
        <v>0.26829268292682928</v>
      </c>
    </row>
    <row r="80" spans="1:11" x14ac:dyDescent="0.2">
      <c r="A80">
        <v>1747</v>
      </c>
      <c r="B80" t="s">
        <v>0</v>
      </c>
      <c r="C80">
        <v>1748</v>
      </c>
      <c r="E80">
        <f>5+6</f>
        <v>11</v>
      </c>
      <c r="F80">
        <f>4+5</f>
        <v>9</v>
      </c>
      <c r="G80">
        <f>4+6</f>
        <v>10</v>
      </c>
      <c r="H80">
        <f t="shared" si="4"/>
        <v>9</v>
      </c>
      <c r="I80">
        <f t="shared" si="5"/>
        <v>30</v>
      </c>
      <c r="J80" s="1">
        <f t="shared" si="6"/>
        <v>0</v>
      </c>
      <c r="K80" s="1">
        <f t="shared" si="7"/>
        <v>0.36666666666666664</v>
      </c>
    </row>
    <row r="81" spans="1:11" x14ac:dyDescent="0.2">
      <c r="A81">
        <v>1748</v>
      </c>
      <c r="B81" t="s">
        <v>0</v>
      </c>
      <c r="C81">
        <v>1749</v>
      </c>
      <c r="E81">
        <f>5+3+6</f>
        <v>14</v>
      </c>
      <c r="F81">
        <f>1+1</f>
        <v>2</v>
      </c>
      <c r="G81">
        <f>1+4+4</f>
        <v>9</v>
      </c>
      <c r="H81">
        <f t="shared" si="4"/>
        <v>2</v>
      </c>
      <c r="I81">
        <f t="shared" si="5"/>
        <v>25</v>
      </c>
      <c r="J81" s="1">
        <f t="shared" si="6"/>
        <v>0</v>
      </c>
      <c r="K81" s="1">
        <f t="shared" si="7"/>
        <v>0.56000000000000005</v>
      </c>
    </row>
    <row r="82" spans="1:11" x14ac:dyDescent="0.2">
      <c r="A82">
        <v>1749</v>
      </c>
      <c r="B82" t="s">
        <v>0</v>
      </c>
      <c r="C82">
        <v>1750</v>
      </c>
      <c r="E82">
        <v>6</v>
      </c>
      <c r="F82">
        <f>4+1+4+5</f>
        <v>14</v>
      </c>
      <c r="G82">
        <f>4+4</f>
        <v>8</v>
      </c>
      <c r="H82">
        <f t="shared" si="4"/>
        <v>14</v>
      </c>
      <c r="I82">
        <f t="shared" si="5"/>
        <v>28</v>
      </c>
      <c r="J82" s="1">
        <f t="shared" si="6"/>
        <v>0</v>
      </c>
      <c r="K82" s="1">
        <f t="shared" si="7"/>
        <v>0.21428571428571427</v>
      </c>
    </row>
    <row r="83" spans="1:11" x14ac:dyDescent="0.2">
      <c r="A83">
        <v>1750</v>
      </c>
      <c r="B83" t="s">
        <v>0</v>
      </c>
      <c r="C83">
        <v>1751</v>
      </c>
      <c r="E83">
        <f>4+1+6+2</f>
        <v>13</v>
      </c>
      <c r="F83">
        <v>6</v>
      </c>
      <c r="G83">
        <f>2+1</f>
        <v>3</v>
      </c>
      <c r="H83">
        <f t="shared" si="4"/>
        <v>6</v>
      </c>
      <c r="I83">
        <f t="shared" si="5"/>
        <v>22</v>
      </c>
      <c r="J83" s="1">
        <f t="shared" si="6"/>
        <v>0</v>
      </c>
      <c r="K83" s="1">
        <f t="shared" si="7"/>
        <v>0.59090909090909094</v>
      </c>
    </row>
    <row r="84" spans="1:11" x14ac:dyDescent="0.2">
      <c r="A84">
        <v>1751</v>
      </c>
      <c r="B84" t="s">
        <v>0</v>
      </c>
      <c r="C84">
        <v>1752</v>
      </c>
      <c r="D84">
        <f>1</f>
        <v>1</v>
      </c>
      <c r="E84">
        <f>1+6</f>
        <v>7</v>
      </c>
      <c r="F84">
        <f>1+4</f>
        <v>5</v>
      </c>
      <c r="G84">
        <f>4+5+2+3</f>
        <v>14</v>
      </c>
      <c r="H84">
        <f t="shared" si="4"/>
        <v>6</v>
      </c>
      <c r="I84">
        <f t="shared" si="5"/>
        <v>27</v>
      </c>
      <c r="J84" s="1">
        <f t="shared" si="6"/>
        <v>0.16666666666666666</v>
      </c>
      <c r="K84" s="1">
        <f t="shared" si="7"/>
        <v>0.29629629629629628</v>
      </c>
    </row>
    <row r="85" spans="1:11" x14ac:dyDescent="0.2">
      <c r="A85">
        <v>1752</v>
      </c>
      <c r="B85" t="s">
        <v>0</v>
      </c>
      <c r="C85">
        <v>1753</v>
      </c>
      <c r="D85">
        <v>4</v>
      </c>
      <c r="E85">
        <f>4+2+1</f>
        <v>7</v>
      </c>
      <c r="F85">
        <f>1+4+1</f>
        <v>6</v>
      </c>
      <c r="G85">
        <f>4+2+3+2+2+2+1+3</f>
        <v>19</v>
      </c>
      <c r="H85">
        <f t="shared" si="4"/>
        <v>10</v>
      </c>
      <c r="I85">
        <f t="shared" si="5"/>
        <v>36</v>
      </c>
      <c r="J85" s="1">
        <f t="shared" si="6"/>
        <v>0.4</v>
      </c>
      <c r="K85" s="1">
        <f t="shared" si="7"/>
        <v>0.30555555555555558</v>
      </c>
    </row>
    <row r="86" spans="1:11" x14ac:dyDescent="0.2">
      <c r="A86">
        <v>1753</v>
      </c>
      <c r="B86" t="s">
        <v>0</v>
      </c>
      <c r="C86">
        <v>1754</v>
      </c>
      <c r="D86">
        <f>3+1</f>
        <v>4</v>
      </c>
      <c r="E86">
        <f>1+3+5</f>
        <v>9</v>
      </c>
      <c r="F86">
        <f>1+1+5+4</f>
        <v>11</v>
      </c>
      <c r="G86">
        <f>2+4+1+2+4+2+2+1+2+3</f>
        <v>23</v>
      </c>
      <c r="H86">
        <f t="shared" si="4"/>
        <v>15</v>
      </c>
      <c r="I86">
        <f t="shared" si="5"/>
        <v>47</v>
      </c>
      <c r="J86" s="1">
        <f t="shared" si="6"/>
        <v>0.26666666666666666</v>
      </c>
      <c r="K86" s="1">
        <f t="shared" si="7"/>
        <v>0.27659574468085107</v>
      </c>
    </row>
    <row r="87" spans="1:11" x14ac:dyDescent="0.2">
      <c r="A87">
        <v>1754</v>
      </c>
      <c r="B87" t="s">
        <v>0</v>
      </c>
      <c r="C87">
        <v>1755</v>
      </c>
      <c r="E87">
        <f>2+5+5+5</f>
        <v>17</v>
      </c>
      <c r="F87">
        <f>1+1+4</f>
        <v>6</v>
      </c>
      <c r="G87">
        <f>4+2+4+4+2+1+1+1</f>
        <v>19</v>
      </c>
      <c r="H87">
        <f t="shared" si="4"/>
        <v>6</v>
      </c>
      <c r="I87">
        <f t="shared" si="5"/>
        <v>42</v>
      </c>
      <c r="J87" s="1">
        <f t="shared" si="6"/>
        <v>0</v>
      </c>
      <c r="K87" s="1">
        <f t="shared" si="7"/>
        <v>0.40476190476190477</v>
      </c>
    </row>
    <row r="88" spans="1:11" x14ac:dyDescent="0.2">
      <c r="A88">
        <v>1755</v>
      </c>
      <c r="B88" t="s">
        <v>0</v>
      </c>
      <c r="C88">
        <v>1756</v>
      </c>
      <c r="D88">
        <f>1</f>
        <v>1</v>
      </c>
      <c r="E88">
        <f>5+5+5+5</f>
        <v>20</v>
      </c>
      <c r="G88">
        <f>5+2</f>
        <v>7</v>
      </c>
      <c r="H88">
        <f t="shared" si="4"/>
        <v>1</v>
      </c>
      <c r="I88">
        <f t="shared" si="5"/>
        <v>28</v>
      </c>
      <c r="J88" s="1">
        <f t="shared" si="6"/>
        <v>1</v>
      </c>
      <c r="K88" s="1">
        <f t="shared" si="7"/>
        <v>0.75</v>
      </c>
    </row>
    <row r="89" spans="1:11" x14ac:dyDescent="0.2">
      <c r="A89">
        <v>1756</v>
      </c>
      <c r="B89" t="s">
        <v>0</v>
      </c>
      <c r="C89">
        <v>1757</v>
      </c>
      <c r="E89">
        <f>5+6</f>
        <v>11</v>
      </c>
      <c r="G89">
        <f>4+4+1+5</f>
        <v>14</v>
      </c>
      <c r="H89">
        <f t="shared" si="4"/>
        <v>0</v>
      </c>
      <c r="I89">
        <f t="shared" si="5"/>
        <v>25</v>
      </c>
      <c r="J89" s="1" t="s">
        <v>10</v>
      </c>
      <c r="K89" s="1">
        <f t="shared" si="7"/>
        <v>0.44</v>
      </c>
    </row>
    <row r="90" spans="1:11" x14ac:dyDescent="0.2">
      <c r="A90">
        <v>1757</v>
      </c>
      <c r="B90" t="s">
        <v>0</v>
      </c>
      <c r="C90">
        <v>1758</v>
      </c>
      <c r="D90">
        <f>5</f>
        <v>5</v>
      </c>
      <c r="E90">
        <f>5</f>
        <v>5</v>
      </c>
      <c r="F90">
        <f>4</f>
        <v>4</v>
      </c>
      <c r="G90">
        <f>4</f>
        <v>4</v>
      </c>
      <c r="H90">
        <f t="shared" si="4"/>
        <v>9</v>
      </c>
      <c r="I90">
        <f t="shared" si="5"/>
        <v>18</v>
      </c>
      <c r="J90" s="1">
        <f t="shared" si="6"/>
        <v>0.55555555555555558</v>
      </c>
      <c r="K90" s="1">
        <f t="shared" si="7"/>
        <v>0.55555555555555558</v>
      </c>
    </row>
    <row r="91" spans="1:11" x14ac:dyDescent="0.2">
      <c r="A91">
        <v>1758</v>
      </c>
      <c r="B91" t="s">
        <v>0</v>
      </c>
      <c r="C91">
        <v>1759</v>
      </c>
      <c r="D91">
        <f>3+1</f>
        <v>4</v>
      </c>
      <c r="E91">
        <f>2+5+5</f>
        <v>12</v>
      </c>
      <c r="F91">
        <f>3+1</f>
        <v>4</v>
      </c>
      <c r="G91">
        <f>2</f>
        <v>2</v>
      </c>
      <c r="H91">
        <f t="shared" si="4"/>
        <v>8</v>
      </c>
      <c r="I91">
        <f t="shared" si="5"/>
        <v>22</v>
      </c>
      <c r="J91" s="1">
        <f t="shared" si="6"/>
        <v>0.5</v>
      </c>
      <c r="K91" s="1">
        <f t="shared" si="7"/>
        <v>0.72727272727272729</v>
      </c>
    </row>
    <row r="92" spans="1:11" x14ac:dyDescent="0.2">
      <c r="A92">
        <v>1759</v>
      </c>
      <c r="B92" t="s">
        <v>0</v>
      </c>
      <c r="C92">
        <v>1760</v>
      </c>
      <c r="D92">
        <f>1</f>
        <v>1</v>
      </c>
      <c r="E92">
        <f>4+6</f>
        <v>10</v>
      </c>
      <c r="F92">
        <f>2+3</f>
        <v>5</v>
      </c>
      <c r="G92">
        <f>4</f>
        <v>4</v>
      </c>
      <c r="H92">
        <f t="shared" si="4"/>
        <v>6</v>
      </c>
      <c r="I92">
        <f t="shared" si="5"/>
        <v>20</v>
      </c>
      <c r="J92" s="1">
        <f t="shared" si="6"/>
        <v>0.16666666666666666</v>
      </c>
      <c r="K92" s="1">
        <f t="shared" si="7"/>
        <v>0.55000000000000004</v>
      </c>
    </row>
    <row r="93" spans="1:11" x14ac:dyDescent="0.2">
      <c r="A93">
        <v>1760</v>
      </c>
      <c r="B93" t="s">
        <v>0</v>
      </c>
      <c r="C93">
        <v>1761</v>
      </c>
      <c r="D93">
        <f>5</f>
        <v>5</v>
      </c>
      <c r="E93">
        <f>1+3+4</f>
        <v>8</v>
      </c>
      <c r="G93">
        <f>5+2</f>
        <v>7</v>
      </c>
      <c r="H93">
        <f t="shared" si="4"/>
        <v>5</v>
      </c>
      <c r="I93">
        <f t="shared" si="5"/>
        <v>20</v>
      </c>
      <c r="J93" s="1">
        <f t="shared" si="6"/>
        <v>1</v>
      </c>
      <c r="K93" s="1">
        <f t="shared" si="7"/>
        <v>0.65</v>
      </c>
    </row>
    <row r="94" spans="1:11" x14ac:dyDescent="0.2">
      <c r="A94">
        <v>1761</v>
      </c>
      <c r="B94" t="s">
        <v>0</v>
      </c>
      <c r="C94">
        <v>1762</v>
      </c>
      <c r="D94">
        <v>6</v>
      </c>
      <c r="E94">
        <f>5+5</f>
        <v>10</v>
      </c>
      <c r="G94">
        <f>5+4</f>
        <v>9</v>
      </c>
      <c r="H94">
        <f t="shared" si="4"/>
        <v>6</v>
      </c>
      <c r="I94">
        <f t="shared" si="5"/>
        <v>25</v>
      </c>
      <c r="J94" s="1">
        <f t="shared" si="6"/>
        <v>1</v>
      </c>
      <c r="K94" s="1">
        <f t="shared" si="7"/>
        <v>0.64</v>
      </c>
    </row>
    <row r="95" spans="1:11" x14ac:dyDescent="0.2">
      <c r="A95">
        <v>1762</v>
      </c>
      <c r="B95" t="s">
        <v>0</v>
      </c>
      <c r="C95">
        <v>1763</v>
      </c>
      <c r="D95">
        <f>1+1+5</f>
        <v>7</v>
      </c>
      <c r="E95">
        <f>4+3+3+5+1+0.5</f>
        <v>16.5</v>
      </c>
      <c r="G95">
        <f>1+1+0.5+4+1</f>
        <v>7.5</v>
      </c>
      <c r="H95">
        <f t="shared" si="4"/>
        <v>7</v>
      </c>
      <c r="I95">
        <f t="shared" si="5"/>
        <v>31</v>
      </c>
      <c r="J95" s="1">
        <f t="shared" si="6"/>
        <v>1</v>
      </c>
      <c r="K95" s="1">
        <f t="shared" si="7"/>
        <v>0.75806451612903225</v>
      </c>
    </row>
    <row r="96" spans="1:11" x14ac:dyDescent="0.2">
      <c r="A96">
        <v>1763</v>
      </c>
      <c r="B96" t="s">
        <v>0</v>
      </c>
      <c r="C96">
        <v>1764</v>
      </c>
      <c r="E96">
        <f>5+0.5</f>
        <v>5.5</v>
      </c>
      <c r="F96">
        <f>1+3+1</f>
        <v>5</v>
      </c>
      <c r="G96">
        <f>5+5+1+0.5+1+1</f>
        <v>13.5</v>
      </c>
      <c r="H96">
        <f t="shared" si="4"/>
        <v>5</v>
      </c>
      <c r="I96">
        <f t="shared" si="5"/>
        <v>24</v>
      </c>
      <c r="J96" s="1">
        <f t="shared" si="6"/>
        <v>0</v>
      </c>
      <c r="K96" s="1">
        <f t="shared" si="7"/>
        <v>0.22916666666666666</v>
      </c>
    </row>
    <row r="97" spans="1:11" x14ac:dyDescent="0.2">
      <c r="A97">
        <v>1764</v>
      </c>
      <c r="B97" t="s">
        <v>0</v>
      </c>
      <c r="C97">
        <v>1765</v>
      </c>
      <c r="E97">
        <f>5+1+0.5+1</f>
        <v>7.5</v>
      </c>
      <c r="F97">
        <f>1</f>
        <v>1</v>
      </c>
      <c r="G97">
        <f>4+4+0.5+1+1+1+1</f>
        <v>12.5</v>
      </c>
      <c r="H97">
        <f t="shared" si="4"/>
        <v>1</v>
      </c>
      <c r="I97">
        <f t="shared" si="5"/>
        <v>21</v>
      </c>
      <c r="J97" s="1">
        <f t="shared" si="6"/>
        <v>0</v>
      </c>
      <c r="K97" s="1">
        <f t="shared" si="7"/>
        <v>0.35714285714285715</v>
      </c>
    </row>
    <row r="98" spans="1:11" x14ac:dyDescent="0.2">
      <c r="A98">
        <v>1765</v>
      </c>
      <c r="B98" t="s">
        <v>0</v>
      </c>
      <c r="C98">
        <v>1766</v>
      </c>
      <c r="D98">
        <f>1</f>
        <v>1</v>
      </c>
      <c r="E98">
        <f>1+2+1+5</f>
        <v>9</v>
      </c>
      <c r="F98">
        <f>3+5+4+3+1+1+5</f>
        <v>22</v>
      </c>
      <c r="G98">
        <f>1+1+1+5</f>
        <v>8</v>
      </c>
      <c r="H98">
        <f t="shared" si="4"/>
        <v>23</v>
      </c>
      <c r="I98">
        <f t="shared" si="5"/>
        <v>40</v>
      </c>
      <c r="J98" s="1">
        <f t="shared" si="6"/>
        <v>4.3478260869565216E-2</v>
      </c>
      <c r="K98" s="1">
        <f t="shared" si="7"/>
        <v>0.25</v>
      </c>
    </row>
    <row r="99" spans="1:11" x14ac:dyDescent="0.2">
      <c r="A99">
        <v>1766</v>
      </c>
      <c r="B99" t="s">
        <v>0</v>
      </c>
      <c r="C99">
        <v>1767</v>
      </c>
      <c r="D99">
        <f>1+1+4</f>
        <v>6</v>
      </c>
      <c r="E99">
        <f>3</f>
        <v>3</v>
      </c>
      <c r="F99">
        <f>3</f>
        <v>3</v>
      </c>
      <c r="G99">
        <f>1+5+5</f>
        <v>11</v>
      </c>
      <c r="H99">
        <f t="shared" si="4"/>
        <v>9</v>
      </c>
      <c r="I99">
        <f t="shared" si="5"/>
        <v>23</v>
      </c>
      <c r="J99" s="1">
        <f t="shared" si="6"/>
        <v>0.66666666666666663</v>
      </c>
      <c r="K99" s="1">
        <f t="shared" si="7"/>
        <v>0.39130434782608697</v>
      </c>
    </row>
    <row r="100" spans="1:11" x14ac:dyDescent="0.2">
      <c r="A100">
        <v>1767</v>
      </c>
      <c r="B100" t="s">
        <v>0</v>
      </c>
      <c r="C100">
        <v>1768</v>
      </c>
      <c r="D100">
        <f>1</f>
        <v>1</v>
      </c>
      <c r="E100">
        <f>1</f>
        <v>1</v>
      </c>
      <c r="F100">
        <f>1+3</f>
        <v>4</v>
      </c>
      <c r="G100">
        <f>4+1+1+1+5</f>
        <v>12</v>
      </c>
      <c r="H100">
        <f t="shared" si="4"/>
        <v>5</v>
      </c>
      <c r="I100">
        <f t="shared" si="5"/>
        <v>18</v>
      </c>
      <c r="J100" s="1">
        <f t="shared" si="6"/>
        <v>0.2</v>
      </c>
      <c r="K100" s="1">
        <f t="shared" si="7"/>
        <v>0.1111111111111111</v>
      </c>
    </row>
    <row r="101" spans="1:11" x14ac:dyDescent="0.2">
      <c r="A101">
        <v>1768</v>
      </c>
      <c r="B101" t="s">
        <v>0</v>
      </c>
      <c r="C101">
        <v>1769</v>
      </c>
      <c r="D101">
        <v>3</v>
      </c>
      <c r="E101">
        <f>1+1+5</f>
        <v>7</v>
      </c>
      <c r="G101">
        <f>4+3</f>
        <v>7</v>
      </c>
      <c r="H101">
        <f t="shared" si="4"/>
        <v>3</v>
      </c>
      <c r="I101">
        <f t="shared" si="5"/>
        <v>17</v>
      </c>
      <c r="J101" s="1">
        <f t="shared" si="6"/>
        <v>1</v>
      </c>
      <c r="K101" s="1">
        <f t="shared" si="7"/>
        <v>0.58823529411764708</v>
      </c>
    </row>
    <row r="102" spans="1:11" x14ac:dyDescent="0.2">
      <c r="A102">
        <v>1769</v>
      </c>
      <c r="B102" t="s">
        <v>0</v>
      </c>
      <c r="C102">
        <v>1770</v>
      </c>
      <c r="E102">
        <f>1+1+1</f>
        <v>3</v>
      </c>
      <c r="F102">
        <f>5</f>
        <v>5</v>
      </c>
      <c r="G102">
        <f>5+3+2+1+5+5</f>
        <v>21</v>
      </c>
      <c r="H102">
        <f t="shared" si="4"/>
        <v>5</v>
      </c>
      <c r="I102">
        <f t="shared" si="5"/>
        <v>29</v>
      </c>
      <c r="J102" s="1">
        <f t="shared" si="6"/>
        <v>0</v>
      </c>
      <c r="K102" s="1">
        <f t="shared" si="7"/>
        <v>0.10344827586206896</v>
      </c>
    </row>
    <row r="103" spans="1:11" x14ac:dyDescent="0.2">
      <c r="A103">
        <v>1770</v>
      </c>
      <c r="B103" t="s">
        <v>0</v>
      </c>
      <c r="C103">
        <v>1771</v>
      </c>
      <c r="D103">
        <f>1+1+1</f>
        <v>3</v>
      </c>
      <c r="E103">
        <f>4+1+1+1+5</f>
        <v>12</v>
      </c>
      <c r="G103">
        <f>4+5+4+4+1+1+1+1</f>
        <v>21</v>
      </c>
      <c r="H103">
        <f t="shared" si="4"/>
        <v>3</v>
      </c>
      <c r="I103">
        <f t="shared" si="5"/>
        <v>36</v>
      </c>
      <c r="J103" s="1">
        <f t="shared" si="6"/>
        <v>1</v>
      </c>
      <c r="K103" s="1">
        <f t="shared" si="7"/>
        <v>0.41666666666666669</v>
      </c>
    </row>
    <row r="104" spans="1:11" x14ac:dyDescent="0.2">
      <c r="A104">
        <v>1771</v>
      </c>
      <c r="B104" t="s">
        <v>0</v>
      </c>
      <c r="C104">
        <v>1772</v>
      </c>
      <c r="D104">
        <f>1</f>
        <v>1</v>
      </c>
      <c r="E104">
        <f>5+3+1.5+5</f>
        <v>14.5</v>
      </c>
      <c r="F104">
        <f>3+3</f>
        <v>6</v>
      </c>
      <c r="G104">
        <f>1+0.5+5</f>
        <v>6.5</v>
      </c>
      <c r="H104">
        <f t="shared" si="4"/>
        <v>7</v>
      </c>
      <c r="I104">
        <f t="shared" si="5"/>
        <v>28</v>
      </c>
      <c r="J104" s="1">
        <f t="shared" si="6"/>
        <v>0.14285714285714285</v>
      </c>
      <c r="K104" s="1">
        <f t="shared" si="7"/>
        <v>0.5535714285714286</v>
      </c>
    </row>
    <row r="105" spans="1:11" x14ac:dyDescent="0.2">
      <c r="A105">
        <v>1772</v>
      </c>
      <c r="B105" t="s">
        <v>0</v>
      </c>
      <c r="C105">
        <v>1773</v>
      </c>
      <c r="D105">
        <f>1.5+1</f>
        <v>2.5</v>
      </c>
      <c r="E105">
        <f>1+1</f>
        <v>2</v>
      </c>
      <c r="F105">
        <f>1.5</f>
        <v>1.5</v>
      </c>
      <c r="G105">
        <f>3+2+1+3+1</f>
        <v>10</v>
      </c>
      <c r="H105">
        <f t="shared" si="4"/>
        <v>4</v>
      </c>
      <c r="I105">
        <f t="shared" si="5"/>
        <v>16</v>
      </c>
      <c r="J105" s="1">
        <f t="shared" si="6"/>
        <v>0.625</v>
      </c>
      <c r="K105" s="1">
        <f t="shared" si="7"/>
        <v>0.28125</v>
      </c>
    </row>
    <row r="106" spans="1:11" x14ac:dyDescent="0.2">
      <c r="A106">
        <v>1773</v>
      </c>
      <c r="B106" t="s">
        <v>0</v>
      </c>
      <c r="C106">
        <v>1774</v>
      </c>
      <c r="E106">
        <f>2+0.5+1+4+5</f>
        <v>12.5</v>
      </c>
      <c r="F106">
        <f>1+3+3+5+3</f>
        <v>15</v>
      </c>
      <c r="G106">
        <f>2.5+1+3</f>
        <v>6.5</v>
      </c>
      <c r="H106">
        <f t="shared" si="4"/>
        <v>15</v>
      </c>
      <c r="I106">
        <f t="shared" si="5"/>
        <v>34</v>
      </c>
      <c r="J106" s="1">
        <f t="shared" si="6"/>
        <v>0</v>
      </c>
      <c r="K106" s="1">
        <f t="shared" si="7"/>
        <v>0.36764705882352944</v>
      </c>
    </row>
    <row r="107" spans="1:11" x14ac:dyDescent="0.2">
      <c r="A107">
        <v>1774</v>
      </c>
      <c r="B107" t="s">
        <v>0</v>
      </c>
      <c r="C107">
        <v>1775</v>
      </c>
      <c r="F107">
        <f>3+3+3+1</f>
        <v>10</v>
      </c>
      <c r="H107">
        <f t="shared" si="4"/>
        <v>10</v>
      </c>
      <c r="I107">
        <f t="shared" si="5"/>
        <v>10</v>
      </c>
      <c r="J107" s="1">
        <f t="shared" si="6"/>
        <v>0</v>
      </c>
      <c r="K107" s="1">
        <f t="shared" si="7"/>
        <v>0</v>
      </c>
    </row>
    <row r="108" spans="1:11" x14ac:dyDescent="0.2">
      <c r="A108">
        <v>1775</v>
      </c>
      <c r="B108" t="s">
        <v>0</v>
      </c>
      <c r="C108">
        <v>1776</v>
      </c>
      <c r="E108">
        <f>2.5</f>
        <v>2.5</v>
      </c>
      <c r="F108">
        <f>3+2+1</f>
        <v>6</v>
      </c>
      <c r="G108">
        <f>3+2.5</f>
        <v>5.5</v>
      </c>
      <c r="H108">
        <f t="shared" si="4"/>
        <v>6</v>
      </c>
      <c r="I108">
        <f t="shared" si="5"/>
        <v>14</v>
      </c>
      <c r="J108" s="1">
        <f t="shared" si="6"/>
        <v>0</v>
      </c>
      <c r="K108" s="1">
        <f t="shared" si="7"/>
        <v>0.17857142857142858</v>
      </c>
    </row>
    <row r="109" spans="1:11" x14ac:dyDescent="0.2">
      <c r="A109">
        <v>1776</v>
      </c>
      <c r="B109" t="s">
        <v>0</v>
      </c>
      <c r="C109">
        <v>1777</v>
      </c>
      <c r="E109">
        <f>1+1</f>
        <v>2</v>
      </c>
      <c r="F109">
        <f>3+3+2+1+5</f>
        <v>14</v>
      </c>
      <c r="G109">
        <f>1+1+1</f>
        <v>3</v>
      </c>
      <c r="H109">
        <f t="shared" si="4"/>
        <v>14</v>
      </c>
      <c r="I109">
        <f t="shared" si="5"/>
        <v>19</v>
      </c>
      <c r="J109" s="1">
        <f t="shared" si="6"/>
        <v>0</v>
      </c>
      <c r="K109" s="1">
        <f t="shared" si="7"/>
        <v>0.10526315789473684</v>
      </c>
    </row>
    <row r="110" spans="1:11" x14ac:dyDescent="0.2">
      <c r="A110">
        <v>1777</v>
      </c>
      <c r="B110" t="s">
        <v>0</v>
      </c>
      <c r="C110">
        <v>1778</v>
      </c>
      <c r="D110">
        <f>3+1+1</f>
        <v>5</v>
      </c>
      <c r="F110">
        <f>5+1+2+3</f>
        <v>11</v>
      </c>
      <c r="G110">
        <f>3+5+3+1+1</f>
        <v>13</v>
      </c>
      <c r="H110">
        <f t="shared" si="4"/>
        <v>16</v>
      </c>
      <c r="I110">
        <f t="shared" si="5"/>
        <v>29</v>
      </c>
      <c r="J110" s="1">
        <f t="shared" si="6"/>
        <v>0.3125</v>
      </c>
      <c r="K110" s="1">
        <f t="shared" si="7"/>
        <v>0.17241379310344829</v>
      </c>
    </row>
    <row r="111" spans="1:11" x14ac:dyDescent="0.2">
      <c r="A111">
        <v>1778</v>
      </c>
      <c r="B111" t="s">
        <v>0</v>
      </c>
      <c r="C111">
        <v>1779</v>
      </c>
      <c r="D111">
        <f>1+1+1</f>
        <v>3</v>
      </c>
      <c r="E111">
        <f>1+5+1</f>
        <v>7</v>
      </c>
      <c r="F111">
        <f>1+1+1+1+2+1+3</f>
        <v>10</v>
      </c>
      <c r="G111">
        <f>2+2+1+1+3+1+3+3+5+2+3+3</f>
        <v>29</v>
      </c>
      <c r="H111">
        <f t="shared" si="4"/>
        <v>13</v>
      </c>
      <c r="I111">
        <f t="shared" si="5"/>
        <v>49</v>
      </c>
      <c r="J111" s="1">
        <f t="shared" si="6"/>
        <v>0.23076923076923078</v>
      </c>
      <c r="K111" s="1">
        <f t="shared" si="7"/>
        <v>0.20408163265306123</v>
      </c>
    </row>
    <row r="112" spans="1:11" x14ac:dyDescent="0.2">
      <c r="A112">
        <v>1779</v>
      </c>
      <c r="B112" t="s">
        <v>0</v>
      </c>
      <c r="C112">
        <v>1780</v>
      </c>
      <c r="D112">
        <f>1</f>
        <v>1</v>
      </c>
      <c r="E112">
        <f>3</f>
        <v>3</v>
      </c>
      <c r="F112">
        <f>4+3+3+3</f>
        <v>13</v>
      </c>
      <c r="G112">
        <f>3+1+3+3+3+2+2+3+3</f>
        <v>23</v>
      </c>
      <c r="H112">
        <f t="shared" si="4"/>
        <v>14</v>
      </c>
      <c r="I112">
        <f t="shared" si="5"/>
        <v>40</v>
      </c>
      <c r="J112" s="1">
        <f t="shared" si="6"/>
        <v>7.1428571428571425E-2</v>
      </c>
      <c r="K112" s="1">
        <f t="shared" si="7"/>
        <v>0.1</v>
      </c>
    </row>
    <row r="113" spans="1:11" x14ac:dyDescent="0.2">
      <c r="A113">
        <v>1780</v>
      </c>
      <c r="B113" t="s">
        <v>0</v>
      </c>
      <c r="C113">
        <v>1781</v>
      </c>
      <c r="D113">
        <f>3+1+4</f>
        <v>8</v>
      </c>
      <c r="E113">
        <f>1</f>
        <v>1</v>
      </c>
      <c r="F113">
        <f>1+1+1+3+3+4+1</f>
        <v>14</v>
      </c>
      <c r="G113">
        <f>3</f>
        <v>3</v>
      </c>
      <c r="H113">
        <f t="shared" si="4"/>
        <v>22</v>
      </c>
      <c r="I113">
        <f t="shared" si="5"/>
        <v>26</v>
      </c>
      <c r="J113" s="1">
        <f t="shared" si="6"/>
        <v>0.36363636363636365</v>
      </c>
      <c r="K113" s="1">
        <f t="shared" si="7"/>
        <v>0.34615384615384615</v>
      </c>
    </row>
    <row r="114" spans="1:11" x14ac:dyDescent="0.2">
      <c r="A114">
        <v>1781</v>
      </c>
      <c r="B114" t="s">
        <v>0</v>
      </c>
      <c r="C114">
        <v>1782</v>
      </c>
      <c r="D114">
        <f>1+1.5+4</f>
        <v>6.5</v>
      </c>
      <c r="F114">
        <f>1+1.5+3+3</f>
        <v>8.5</v>
      </c>
      <c r="H114">
        <f t="shared" si="4"/>
        <v>15</v>
      </c>
      <c r="I114">
        <f t="shared" si="5"/>
        <v>15</v>
      </c>
      <c r="J114" s="1">
        <f t="shared" si="6"/>
        <v>0.43333333333333335</v>
      </c>
      <c r="K114" s="1">
        <f t="shared" si="7"/>
        <v>0.43333333333333335</v>
      </c>
    </row>
    <row r="115" spans="1:11" x14ac:dyDescent="0.2">
      <c r="A115">
        <v>1782</v>
      </c>
      <c r="B115" t="s">
        <v>0</v>
      </c>
      <c r="C115">
        <v>1783</v>
      </c>
      <c r="D115">
        <f>1</f>
        <v>1</v>
      </c>
      <c r="E115">
        <f>1</f>
        <v>1</v>
      </c>
      <c r="F115">
        <f>3+3+3+1+3</f>
        <v>13</v>
      </c>
      <c r="G115">
        <f>3+5+3+3</f>
        <v>14</v>
      </c>
      <c r="H115">
        <f t="shared" si="4"/>
        <v>14</v>
      </c>
      <c r="I115">
        <f t="shared" si="5"/>
        <v>29</v>
      </c>
      <c r="J115" s="1">
        <f t="shared" si="6"/>
        <v>7.1428571428571425E-2</v>
      </c>
      <c r="K115" s="1">
        <f t="shared" si="7"/>
        <v>6.8965517241379309E-2</v>
      </c>
    </row>
    <row r="116" spans="1:11" x14ac:dyDescent="0.2">
      <c r="A116">
        <v>1783</v>
      </c>
      <c r="B116" t="s">
        <v>0</v>
      </c>
      <c r="C116">
        <v>1784</v>
      </c>
      <c r="D116">
        <f>1+1</f>
        <v>2</v>
      </c>
      <c r="F116">
        <f>4+1+3+3+3+4+3+1</f>
        <v>22</v>
      </c>
      <c r="G116">
        <f>3+3+3+1</f>
        <v>10</v>
      </c>
      <c r="H116">
        <f t="shared" si="4"/>
        <v>24</v>
      </c>
      <c r="I116">
        <f t="shared" si="5"/>
        <v>34</v>
      </c>
      <c r="J116" s="1">
        <f t="shared" si="6"/>
        <v>8.3333333333333329E-2</v>
      </c>
      <c r="K116" s="1">
        <f t="shared" si="7"/>
        <v>5.8823529411764705E-2</v>
      </c>
    </row>
    <row r="117" spans="1:11" x14ac:dyDescent="0.2">
      <c r="A117">
        <v>1784</v>
      </c>
      <c r="B117" t="s">
        <v>0</v>
      </c>
      <c r="C117">
        <v>1785</v>
      </c>
      <c r="F117">
        <f>5+3+4+3</f>
        <v>15</v>
      </c>
      <c r="G117">
        <f>5</f>
        <v>5</v>
      </c>
      <c r="H117">
        <f t="shared" si="4"/>
        <v>15</v>
      </c>
      <c r="I117">
        <f t="shared" si="5"/>
        <v>20</v>
      </c>
      <c r="J117" s="1">
        <f t="shared" si="6"/>
        <v>0</v>
      </c>
      <c r="K117" s="1">
        <f t="shared" si="7"/>
        <v>0</v>
      </c>
    </row>
    <row r="118" spans="1:11" x14ac:dyDescent="0.2">
      <c r="A118">
        <v>1785</v>
      </c>
      <c r="B118" t="s">
        <v>0</v>
      </c>
      <c r="C118">
        <v>1786</v>
      </c>
      <c r="D118">
        <f>5+1+1</f>
        <v>7</v>
      </c>
      <c r="F118">
        <f>3+3+3+3+3</f>
        <v>15</v>
      </c>
      <c r="G118">
        <f>3+3</f>
        <v>6</v>
      </c>
      <c r="H118">
        <f t="shared" si="4"/>
        <v>22</v>
      </c>
      <c r="I118">
        <f t="shared" si="5"/>
        <v>28</v>
      </c>
      <c r="J118" s="1">
        <f t="shared" si="6"/>
        <v>0.31818181818181818</v>
      </c>
      <c r="K118" s="1">
        <f t="shared" si="7"/>
        <v>0.25</v>
      </c>
    </row>
    <row r="119" spans="1:11" x14ac:dyDescent="0.2">
      <c r="A119">
        <v>1786</v>
      </c>
      <c r="B119" t="s">
        <v>0</v>
      </c>
      <c r="C119">
        <v>1787</v>
      </c>
      <c r="D119">
        <f>1+1+1</f>
        <v>3</v>
      </c>
      <c r="F119">
        <f>3+3+3+3+3+3</f>
        <v>18</v>
      </c>
      <c r="G119">
        <f>3+3+3</f>
        <v>9</v>
      </c>
      <c r="H119">
        <f t="shared" si="4"/>
        <v>21</v>
      </c>
      <c r="I119">
        <f t="shared" si="5"/>
        <v>30</v>
      </c>
      <c r="J119" s="1">
        <f t="shared" si="6"/>
        <v>0.14285714285714285</v>
      </c>
      <c r="K119" s="1">
        <f t="shared" si="7"/>
        <v>0.1</v>
      </c>
    </row>
    <row r="120" spans="1:11" x14ac:dyDescent="0.2">
      <c r="A120">
        <v>1787</v>
      </c>
      <c r="B120" t="s">
        <v>0</v>
      </c>
      <c r="C120">
        <v>1788</v>
      </c>
      <c r="D120">
        <f>1</f>
        <v>1</v>
      </c>
      <c r="F120">
        <f>3+6</f>
        <v>9</v>
      </c>
      <c r="G120">
        <f>3+3</f>
        <v>6</v>
      </c>
      <c r="H120">
        <f t="shared" si="4"/>
        <v>10</v>
      </c>
      <c r="I120">
        <f t="shared" si="5"/>
        <v>16</v>
      </c>
      <c r="J120" s="1">
        <f t="shared" si="6"/>
        <v>0.1</v>
      </c>
      <c r="K120" s="1">
        <f t="shared" si="7"/>
        <v>6.25E-2</v>
      </c>
    </row>
    <row r="121" spans="1:11" x14ac:dyDescent="0.2">
      <c r="A121">
        <v>1788</v>
      </c>
      <c r="B121" t="s">
        <v>0</v>
      </c>
      <c r="C121">
        <v>1789</v>
      </c>
      <c r="D121">
        <f>1.5</f>
        <v>1.5</v>
      </c>
      <c r="F121">
        <f>1.5+3+3+3</f>
        <v>10.5</v>
      </c>
      <c r="H121">
        <f t="shared" si="4"/>
        <v>12</v>
      </c>
      <c r="I121">
        <f t="shared" si="5"/>
        <v>12</v>
      </c>
      <c r="J121" s="1">
        <f t="shared" si="6"/>
        <v>0.125</v>
      </c>
      <c r="K121" s="1">
        <f t="shared" si="7"/>
        <v>0.125</v>
      </c>
    </row>
    <row r="122" spans="1:11" x14ac:dyDescent="0.2">
      <c r="A122">
        <v>1789</v>
      </c>
      <c r="B122" t="s">
        <v>0</v>
      </c>
      <c r="C122">
        <v>1790</v>
      </c>
      <c r="F122">
        <f>1+3+3+1+3</f>
        <v>11</v>
      </c>
      <c r="G122">
        <f>6</f>
        <v>6</v>
      </c>
      <c r="H122">
        <f t="shared" si="4"/>
        <v>11</v>
      </c>
      <c r="I122">
        <f t="shared" si="5"/>
        <v>17</v>
      </c>
      <c r="J122" s="1">
        <f t="shared" si="6"/>
        <v>0</v>
      </c>
      <c r="K122" s="1">
        <f t="shared" si="7"/>
        <v>0</v>
      </c>
    </row>
    <row r="123" spans="1:11" x14ac:dyDescent="0.2">
      <c r="A123">
        <v>1790</v>
      </c>
      <c r="B123" t="s">
        <v>0</v>
      </c>
      <c r="C123">
        <v>1791</v>
      </c>
      <c r="F123">
        <f>3+3+2+3+4+3</f>
        <v>18</v>
      </c>
      <c r="H123">
        <f t="shared" si="4"/>
        <v>18</v>
      </c>
      <c r="I123">
        <f t="shared" si="5"/>
        <v>18</v>
      </c>
      <c r="J123" s="1">
        <f t="shared" si="6"/>
        <v>0</v>
      </c>
      <c r="K123" s="1">
        <f t="shared" si="7"/>
        <v>0</v>
      </c>
    </row>
    <row r="124" spans="1:11" x14ac:dyDescent="0.2">
      <c r="A124">
        <v>1791</v>
      </c>
      <c r="B124" t="s">
        <v>0</v>
      </c>
      <c r="C124">
        <v>1792</v>
      </c>
      <c r="D124">
        <f>5+1</f>
        <v>6</v>
      </c>
      <c r="F124">
        <f>2+3</f>
        <v>5</v>
      </c>
      <c r="H124">
        <f t="shared" si="4"/>
        <v>11</v>
      </c>
      <c r="I124">
        <f t="shared" si="5"/>
        <v>11</v>
      </c>
      <c r="J124" s="1">
        <f t="shared" si="6"/>
        <v>0.54545454545454541</v>
      </c>
      <c r="K124" s="1">
        <f t="shared" si="7"/>
        <v>0.54545454545454541</v>
      </c>
    </row>
  </sheetData>
  <mergeCells count="5">
    <mergeCell ref="A2:C2"/>
    <mergeCell ref="D1:E1"/>
    <mergeCell ref="F1:G1"/>
    <mergeCell ref="H1:I1"/>
    <mergeCell ref="J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Dubruque</dc:creator>
  <cp:lastModifiedBy>Julien Dubruque</cp:lastModifiedBy>
  <dcterms:created xsi:type="dcterms:W3CDTF">2022-05-26T20:52:50Z</dcterms:created>
  <dcterms:modified xsi:type="dcterms:W3CDTF">2022-11-02T13:50:22Z</dcterms:modified>
</cp:coreProperties>
</file>